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Ex1.xml" ContentType="application/vnd.ms-office.chartex+xml"/>
  <Override PartName="/xl/charts/style6.xml" ContentType="application/vnd.ms-office.chartstyle+xml"/>
  <Override PartName="/xl/charts/colors6.xml" ContentType="application/vnd.ms-office.chartcolorstyle+xml"/>
  <Override PartName="/xl/charts/chart6.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10.xml" ContentType="application/vnd.ms-office.chartstyle+xml"/>
  <Override PartName="/xl/charts/colors10.xml" ContentType="application/vnd.ms-office.chartcolorstyle+xml"/>
  <Override PartName="/xl/charts/chart10.xml" ContentType="application/vnd.openxmlformats-officedocument.drawingml.chart+xml"/>
  <Override PartName="/xl/charts/style11.xml" ContentType="application/vnd.ms-office.chartstyle+xml"/>
  <Override PartName="/xl/charts/colors11.xml" ContentType="application/vnd.ms-office.chartcolorstyle+xml"/>
  <Override PartName="/xl/charts/chartEx2.xml" ContentType="application/vnd.ms-office.chartex+xml"/>
  <Override PartName="/xl/charts/style12.xml" ContentType="application/vnd.ms-office.chartstyle+xml"/>
  <Override PartName="/xl/charts/colors12.xml" ContentType="application/vnd.ms-office.chartcolorstyle+xml"/>
  <Override PartName="/xl/charts/chart11.xml" ContentType="application/vnd.openxmlformats-officedocument.drawingml.chart+xml"/>
  <Override PartName="/xl/charts/style13.xml" ContentType="application/vnd.ms-office.chartstyle+xml"/>
  <Override PartName="/xl/charts/colors1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filterPrivacy="1"/>
  <xr:revisionPtr revIDLastSave="0" documentId="13_ncr:1_{9030280E-0959-4A2E-B59F-F56C09B1F375}" xr6:coauthVersionLast="43" xr6:coauthVersionMax="43" xr10:uidLastSave="{00000000-0000-0000-0000-000000000000}"/>
  <bookViews>
    <workbookView xWindow="-110" yWindow="-110" windowWidth="19420" windowHeight="10420" tabRatio="634" firstSheet="1" activeTab="1" xr2:uid="{00000000-000D-0000-FFFF-FFFF00000000}"/>
  </bookViews>
  <sheets>
    <sheet name="Linear reg_EV_17_no_null" sheetId="2" state="hidden" r:id="rId1"/>
    <sheet name="Index" sheetId="26" r:id="rId2"/>
    <sheet name="Summary results" sheetId="51" state="hidden" r:id="rId3"/>
    <sheet name="Linear reg_EV_17_no_CO2" sheetId="22" state="hidden" r:id="rId4"/>
    <sheet name="Ln reg_EV_17_no_null" sheetId="3" state="hidden" r:id="rId5"/>
    <sheet name="Log reg_EV_17_no_null" sheetId="5" state="hidden" r:id="rId6"/>
    <sheet name="ln reg_BEV_17_NN" sheetId="6" state="hidden" r:id="rId7"/>
    <sheet name="ln reg_PHEV_17_NN" sheetId="7" state="hidden" r:id="rId8"/>
    <sheet name="ln reg_EV_17_NN_CE" sheetId="8" state="hidden" r:id="rId9"/>
    <sheet name="ln reg_EV_17_NN_CE2" sheetId="9" state="hidden" r:id="rId10"/>
    <sheet name="ln reg_EV_17_no latitude" sheetId="10" state="hidden" r:id="rId11"/>
    <sheet name="ln reg_EV_17_no lat e EPI" sheetId="11" state="hidden" r:id="rId12"/>
    <sheet name="ln reg_EV_17_no EPI" sheetId="12" state="hidden" r:id="rId13"/>
    <sheet name="ln reg_EV_17_no share elec" sheetId="13" state="hidden" r:id="rId14"/>
    <sheet name="Linear reg_EV_17_no_Corr_2" sheetId="25" state="hidden" r:id="rId15"/>
    <sheet name="Linear reg_EV_17_no_Corr_1" sheetId="24" state="hidden" r:id="rId16"/>
    <sheet name="ln reg_EV_17_no CO2" sheetId="14" state="hidden" r:id="rId17"/>
    <sheet name="ln reg_BEV_17_no CO2" sheetId="20" state="hidden" r:id="rId18"/>
    <sheet name="ln reg_PHEV_17_no CO2" sheetId="21" state="hidden" r:id="rId19"/>
    <sheet name="ln reg_EV_17_no CO2 &amp; lat" sheetId="41" state="hidden" r:id="rId20"/>
    <sheet name="ln reg_BEV_17_no CO2 &amp; lat" sheetId="42" state="hidden" r:id="rId21"/>
    <sheet name="ln reg_PHEV_17_no CO2 &amp; lat" sheetId="43" state="hidden" r:id="rId22"/>
    <sheet name="ln reg_EV_17_no CO2, lat, el pr" sheetId="44" state="hidden" r:id="rId23"/>
    <sheet name="ln reg_BEV_17_no CO2, lat, el p" sheetId="45" state="hidden" r:id="rId24"/>
    <sheet name="ln reg_PHEV_17_no CO2, lat, elp" sheetId="46" state="hidden" r:id="rId25"/>
    <sheet name="Linear reg_EV_17" sheetId="50" r:id="rId26"/>
    <sheet name="ln reg_EV_17" sheetId="47" r:id="rId27"/>
    <sheet name="ln reg_BEV_17" sheetId="48" r:id="rId28"/>
    <sheet name="ln reg_PHEV_17" sheetId="49" r:id="rId29"/>
    <sheet name="ln reg_EV_17_no_EPI" sheetId="55" r:id="rId30"/>
    <sheet name="prova senza cina per coeff_EPI" sheetId="54" state="hidden" r:id="rId31"/>
    <sheet name="ln_prova senza cina_ test EPI" sheetId="56" state="hidden" r:id="rId32"/>
    <sheet name="ln_prova senza var_EPI " sheetId="57" state="hidden" r:id="rId33"/>
    <sheet name="Linear rg_EV_17_no_CO2,lat,elc2" sheetId="52" state="hidden" r:id="rId34"/>
    <sheet name="ln reg_EV_17_no CO2, lat, elc2" sheetId="53" state="hidden" r:id="rId35"/>
    <sheet name="ln reg_EV_17_no CO2_v2" sheetId="29" state="hidden" r:id="rId36"/>
    <sheet name="ln reg_BEV_17_no CO2_v2" sheetId="32" state="hidden" r:id="rId37"/>
    <sheet name="ln reg_PHEV_17_no CO2_v2" sheetId="33" state="hidden" r:id="rId38"/>
    <sheet name="ln reg_EV_17_no CO2_v3" sheetId="37" state="hidden" r:id="rId39"/>
    <sheet name="ln reg_BEV_17_no CO2_v3" sheetId="35" state="hidden" r:id="rId40"/>
    <sheet name="ln reg_PHEV_17_no CO2_v3" sheetId="36" state="hidden" r:id="rId41"/>
    <sheet name="ln reg_EV_17_no CO2_v4" sheetId="38" state="hidden" r:id="rId42"/>
    <sheet name="ln reg_BEV_17_no CO2_v4" sheetId="39" state="hidden" r:id="rId43"/>
    <sheet name="ln reg_PHEV_17_no CO2_v4" sheetId="40" state="hidden" r:id="rId44"/>
    <sheet name="ln reg_EV_17_no CO2 e lat" sheetId="19" state="hidden" r:id="rId45"/>
    <sheet name="ln reg_EV_16" sheetId="15" state="hidden" r:id="rId46"/>
    <sheet name="ln reg_EV_16_no EPI" sheetId="16" state="hidden" r:id="rId47"/>
    <sheet name="ln reg_EV_16 no CO2" sheetId="17" state="hidden" r:id="rId48"/>
  </sheets>
  <externalReferences>
    <externalReference r:id="rId49"/>
    <externalReference r:id="rId50"/>
    <externalReference r:id="rId51"/>
  </externalReferences>
  <definedNames>
    <definedName name="_xlnm._FilterDatabase" localSheetId="6" hidden="1">'ln reg_BEV_17_NN'!$B$3:$M$37</definedName>
    <definedName name="_xlnm._FilterDatabase" localSheetId="36" hidden="1">'ln reg_BEV_17_no CO2_v2'!$B$3:$L$37</definedName>
    <definedName name="_xlnm._FilterDatabase" localSheetId="39" hidden="1">'ln reg_BEV_17_no CO2_v3'!$B$3:$K$37</definedName>
    <definedName name="_xlnm._FilterDatabase" localSheetId="42" hidden="1">'ln reg_BEV_17_no CO2_v4'!$B$3:$K$37</definedName>
    <definedName name="_xlnm._FilterDatabase" localSheetId="8" hidden="1">'ln reg_EV_17_NN_CE'!$B$3:$M$33</definedName>
    <definedName name="_xlnm._FilterDatabase" localSheetId="9" hidden="1">'ln reg_EV_17_NN_CE2'!$B$3:$M$25</definedName>
    <definedName name="_xlnm._FilterDatabase" localSheetId="35" hidden="1">'ln reg_EV_17_no CO2_v2'!$B$3:$L$38</definedName>
    <definedName name="_xlnm._FilterDatabase" localSheetId="38" hidden="1">'ln reg_EV_17_no CO2_v3'!$B$3:$K$38</definedName>
    <definedName name="_xlnm._FilterDatabase" localSheetId="41" hidden="1">'ln reg_EV_17_no CO2_v4'!$B$3:$K$38</definedName>
    <definedName name="_xlnm._FilterDatabase" localSheetId="37" hidden="1">'ln reg_PHEV_17_no CO2_v2'!$B$3:$L$38</definedName>
    <definedName name="_xlnm._FilterDatabase" localSheetId="40" hidden="1">'ln reg_PHEV_17_no CO2_v3'!$B$3:$K$38</definedName>
    <definedName name="_xlnm._FilterDatabase" localSheetId="43" hidden="1">'ln reg_PHEV_17_no CO2_v4'!$B$3:$K$38</definedName>
    <definedName name="_xlchart.v1.0" hidden="1">'prova senza cina per coeff_EPI'!$E$70:$E$104</definedName>
    <definedName name="_xlchart.v1.1" hidden="1">'Linear rg_EV_17_no_CO2,lat,elc2'!$E$71:$E$105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8" i="55" l="1"/>
  <c r="H38" i="55"/>
  <c r="G38" i="55"/>
  <c r="F38" i="55"/>
  <c r="E38" i="55"/>
  <c r="D38" i="55"/>
  <c r="C38" i="55"/>
  <c r="I37" i="55"/>
  <c r="H37" i="55"/>
  <c r="G37" i="55"/>
  <c r="F37" i="55"/>
  <c r="E37" i="55"/>
  <c r="D37" i="55"/>
  <c r="C37" i="55"/>
  <c r="I36" i="55"/>
  <c r="H36" i="55"/>
  <c r="G36" i="55"/>
  <c r="F36" i="55"/>
  <c r="E36" i="55"/>
  <c r="D36" i="55"/>
  <c r="C36" i="55"/>
  <c r="I35" i="55"/>
  <c r="H35" i="55"/>
  <c r="G35" i="55"/>
  <c r="F35" i="55"/>
  <c r="E35" i="55"/>
  <c r="D35" i="55"/>
  <c r="C35" i="55"/>
  <c r="I34" i="55"/>
  <c r="H34" i="55"/>
  <c r="G34" i="55"/>
  <c r="F34" i="55"/>
  <c r="E34" i="55"/>
  <c r="D34" i="55"/>
  <c r="C34" i="55"/>
  <c r="I33" i="55"/>
  <c r="H33" i="55"/>
  <c r="G33" i="55"/>
  <c r="F33" i="55"/>
  <c r="E33" i="55"/>
  <c r="D33" i="55"/>
  <c r="C33" i="55"/>
  <c r="I32" i="55"/>
  <c r="H32" i="55"/>
  <c r="G32" i="55"/>
  <c r="F32" i="55"/>
  <c r="E32" i="55"/>
  <c r="D32" i="55"/>
  <c r="C32" i="55"/>
  <c r="I31" i="55"/>
  <c r="H31" i="55"/>
  <c r="G31" i="55"/>
  <c r="F31" i="55"/>
  <c r="E31" i="55"/>
  <c r="D31" i="55"/>
  <c r="C31" i="55"/>
  <c r="I30" i="55"/>
  <c r="H30" i="55"/>
  <c r="G30" i="55"/>
  <c r="F30" i="55"/>
  <c r="E30" i="55"/>
  <c r="D30" i="55"/>
  <c r="C30" i="55"/>
  <c r="I29" i="55"/>
  <c r="H29" i="55"/>
  <c r="G29" i="55"/>
  <c r="F29" i="55"/>
  <c r="E29" i="55"/>
  <c r="D29" i="55"/>
  <c r="C29" i="55"/>
  <c r="I28" i="55"/>
  <c r="H28" i="55"/>
  <c r="G28" i="55"/>
  <c r="F28" i="55"/>
  <c r="E28" i="55"/>
  <c r="D28" i="55"/>
  <c r="C28" i="55"/>
  <c r="I27" i="55"/>
  <c r="H27" i="55"/>
  <c r="G27" i="55"/>
  <c r="F27" i="55"/>
  <c r="E27" i="55"/>
  <c r="D27" i="55"/>
  <c r="C27" i="55"/>
  <c r="I26" i="55"/>
  <c r="H26" i="55"/>
  <c r="G26" i="55"/>
  <c r="F26" i="55"/>
  <c r="E26" i="55"/>
  <c r="D26" i="55"/>
  <c r="C26" i="55"/>
  <c r="I25" i="55"/>
  <c r="H25" i="55"/>
  <c r="G25" i="55"/>
  <c r="F25" i="55"/>
  <c r="E25" i="55"/>
  <c r="D25" i="55"/>
  <c r="C25" i="55"/>
  <c r="I24" i="55"/>
  <c r="H24" i="55"/>
  <c r="G24" i="55"/>
  <c r="F24" i="55"/>
  <c r="E24" i="55"/>
  <c r="D24" i="55"/>
  <c r="C24" i="55"/>
  <c r="I23" i="55"/>
  <c r="H23" i="55"/>
  <c r="G23" i="55"/>
  <c r="F23" i="55"/>
  <c r="E23" i="55"/>
  <c r="D23" i="55"/>
  <c r="C23" i="55"/>
  <c r="I22" i="55"/>
  <c r="H22" i="55"/>
  <c r="G22" i="55"/>
  <c r="F22" i="55"/>
  <c r="E22" i="55"/>
  <c r="D22" i="55"/>
  <c r="C22" i="55"/>
  <c r="I21" i="55"/>
  <c r="H21" i="55"/>
  <c r="G21" i="55"/>
  <c r="F21" i="55"/>
  <c r="E21" i="55"/>
  <c r="D21" i="55"/>
  <c r="C21" i="55"/>
  <c r="I20" i="55"/>
  <c r="H20" i="55"/>
  <c r="G20" i="55"/>
  <c r="F20" i="55"/>
  <c r="E20" i="55"/>
  <c r="D20" i="55"/>
  <c r="C20" i="55"/>
  <c r="I19" i="55"/>
  <c r="H19" i="55"/>
  <c r="G19" i="55"/>
  <c r="F19" i="55"/>
  <c r="E19" i="55"/>
  <c r="D19" i="55"/>
  <c r="C19" i="55"/>
  <c r="I18" i="55"/>
  <c r="H18" i="55"/>
  <c r="G18" i="55"/>
  <c r="F18" i="55"/>
  <c r="E18" i="55"/>
  <c r="D18" i="55"/>
  <c r="C18" i="55"/>
  <c r="I17" i="55"/>
  <c r="H17" i="55"/>
  <c r="G17" i="55"/>
  <c r="F17" i="55"/>
  <c r="E17" i="55"/>
  <c r="D17" i="55"/>
  <c r="C17" i="55"/>
  <c r="I16" i="55"/>
  <c r="H16" i="55"/>
  <c r="G16" i="55"/>
  <c r="F16" i="55"/>
  <c r="E16" i="55"/>
  <c r="D16" i="55"/>
  <c r="C16" i="55"/>
  <c r="I15" i="55"/>
  <c r="H15" i="55"/>
  <c r="G15" i="55"/>
  <c r="F15" i="55"/>
  <c r="E15" i="55"/>
  <c r="D15" i="55"/>
  <c r="C15" i="55"/>
  <c r="I14" i="55"/>
  <c r="H14" i="55"/>
  <c r="G14" i="55"/>
  <c r="F14" i="55"/>
  <c r="E14" i="55"/>
  <c r="D14" i="55"/>
  <c r="C14" i="55"/>
  <c r="I13" i="55"/>
  <c r="H13" i="55"/>
  <c r="G13" i="55"/>
  <c r="F13" i="55"/>
  <c r="E13" i="55"/>
  <c r="D13" i="55"/>
  <c r="C13" i="55"/>
  <c r="I12" i="55"/>
  <c r="H12" i="55"/>
  <c r="G12" i="55"/>
  <c r="F12" i="55"/>
  <c r="E12" i="55"/>
  <c r="D12" i="55"/>
  <c r="C12" i="55"/>
  <c r="I11" i="55"/>
  <c r="H11" i="55"/>
  <c r="G11" i="55"/>
  <c r="F11" i="55"/>
  <c r="E11" i="55"/>
  <c r="D11" i="55"/>
  <c r="C11" i="55"/>
  <c r="I10" i="55"/>
  <c r="H10" i="55"/>
  <c r="G10" i="55"/>
  <c r="F10" i="55"/>
  <c r="E10" i="55"/>
  <c r="D10" i="55"/>
  <c r="C10" i="55"/>
  <c r="I9" i="55"/>
  <c r="H9" i="55"/>
  <c r="G9" i="55"/>
  <c r="F9" i="55"/>
  <c r="E9" i="55"/>
  <c r="D9" i="55"/>
  <c r="C9" i="55"/>
  <c r="I8" i="55"/>
  <c r="H8" i="55"/>
  <c r="G8" i="55"/>
  <c r="F8" i="55"/>
  <c r="E8" i="55"/>
  <c r="D8" i="55"/>
  <c r="C8" i="55"/>
  <c r="I7" i="55"/>
  <c r="H7" i="55"/>
  <c r="G7" i="55"/>
  <c r="F7" i="55"/>
  <c r="E7" i="55"/>
  <c r="D7" i="55"/>
  <c r="C7" i="55"/>
  <c r="I6" i="55"/>
  <c r="H6" i="55"/>
  <c r="G6" i="55"/>
  <c r="F6" i="55"/>
  <c r="E6" i="55"/>
  <c r="D6" i="55"/>
  <c r="C6" i="55"/>
  <c r="I5" i="55"/>
  <c r="H5" i="55"/>
  <c r="G5" i="55"/>
  <c r="F5" i="55"/>
  <c r="E5" i="55"/>
  <c r="D5" i="55"/>
  <c r="C5" i="55"/>
  <c r="I4" i="55"/>
  <c r="H4" i="55"/>
  <c r="G4" i="55"/>
  <c r="F4" i="55"/>
  <c r="E4" i="55"/>
  <c r="D4" i="55"/>
  <c r="C4" i="55"/>
  <c r="J38" i="57" l="1"/>
  <c r="I38" i="57"/>
  <c r="H38" i="57"/>
  <c r="G38" i="57"/>
  <c r="F38" i="57"/>
  <c r="E38" i="57"/>
  <c r="D38" i="57"/>
  <c r="C38" i="57"/>
  <c r="J37" i="57"/>
  <c r="I37" i="57"/>
  <c r="H37" i="57"/>
  <c r="G37" i="57"/>
  <c r="F37" i="57"/>
  <c r="E37" i="57"/>
  <c r="D37" i="57"/>
  <c r="C37" i="57"/>
  <c r="J36" i="57"/>
  <c r="I36" i="57"/>
  <c r="H36" i="57"/>
  <c r="G36" i="57"/>
  <c r="F36" i="57"/>
  <c r="E36" i="57"/>
  <c r="D36" i="57"/>
  <c r="C36" i="57"/>
  <c r="J35" i="57"/>
  <c r="I35" i="57"/>
  <c r="H35" i="57"/>
  <c r="G35" i="57"/>
  <c r="F35" i="57"/>
  <c r="E35" i="57"/>
  <c r="D35" i="57"/>
  <c r="C35" i="57"/>
  <c r="J34" i="57"/>
  <c r="I34" i="57"/>
  <c r="H34" i="57"/>
  <c r="G34" i="57"/>
  <c r="F34" i="57"/>
  <c r="E34" i="57"/>
  <c r="D34" i="57"/>
  <c r="C34" i="57"/>
  <c r="J33" i="57"/>
  <c r="I33" i="57"/>
  <c r="H33" i="57"/>
  <c r="G33" i="57"/>
  <c r="F33" i="57"/>
  <c r="E33" i="57"/>
  <c r="D33" i="57"/>
  <c r="C33" i="57"/>
  <c r="J32" i="57"/>
  <c r="I32" i="57"/>
  <c r="H32" i="57"/>
  <c r="G32" i="57"/>
  <c r="F32" i="57"/>
  <c r="E32" i="57"/>
  <c r="D32" i="57"/>
  <c r="C32" i="57"/>
  <c r="J31" i="57"/>
  <c r="I31" i="57"/>
  <c r="H31" i="57"/>
  <c r="G31" i="57"/>
  <c r="F31" i="57"/>
  <c r="E31" i="57"/>
  <c r="D31" i="57"/>
  <c r="C31" i="57"/>
  <c r="J30" i="57"/>
  <c r="I30" i="57"/>
  <c r="H30" i="57"/>
  <c r="G30" i="57"/>
  <c r="F30" i="57"/>
  <c r="E30" i="57"/>
  <c r="D30" i="57"/>
  <c r="C30" i="57"/>
  <c r="J29" i="57"/>
  <c r="I29" i="57"/>
  <c r="H29" i="57"/>
  <c r="G29" i="57"/>
  <c r="F29" i="57"/>
  <c r="E29" i="57"/>
  <c r="D29" i="57"/>
  <c r="C29" i="57"/>
  <c r="J28" i="57"/>
  <c r="I28" i="57"/>
  <c r="H28" i="57"/>
  <c r="G28" i="57"/>
  <c r="F28" i="57"/>
  <c r="E28" i="57"/>
  <c r="D28" i="57"/>
  <c r="C28" i="57"/>
  <c r="J27" i="57"/>
  <c r="I27" i="57"/>
  <c r="H27" i="57"/>
  <c r="G27" i="57"/>
  <c r="F27" i="57"/>
  <c r="E27" i="57"/>
  <c r="D27" i="57"/>
  <c r="C27" i="57"/>
  <c r="J26" i="57"/>
  <c r="I26" i="57"/>
  <c r="H26" i="57"/>
  <c r="G26" i="57"/>
  <c r="F26" i="57"/>
  <c r="E26" i="57"/>
  <c r="D26" i="57"/>
  <c r="C26" i="57"/>
  <c r="J25" i="57"/>
  <c r="I25" i="57"/>
  <c r="H25" i="57"/>
  <c r="G25" i="57"/>
  <c r="F25" i="57"/>
  <c r="E25" i="57"/>
  <c r="D25" i="57"/>
  <c r="C25" i="57"/>
  <c r="J24" i="57"/>
  <c r="I24" i="57"/>
  <c r="H24" i="57"/>
  <c r="G24" i="57"/>
  <c r="F24" i="57"/>
  <c r="E24" i="57"/>
  <c r="D24" i="57"/>
  <c r="C24" i="57"/>
  <c r="J23" i="57"/>
  <c r="I23" i="57"/>
  <c r="H23" i="57"/>
  <c r="G23" i="57"/>
  <c r="F23" i="57"/>
  <c r="E23" i="57"/>
  <c r="D23" i="57"/>
  <c r="C23" i="57"/>
  <c r="J22" i="57"/>
  <c r="I22" i="57"/>
  <c r="H22" i="57"/>
  <c r="G22" i="57"/>
  <c r="F22" i="57"/>
  <c r="E22" i="57"/>
  <c r="D22" i="57"/>
  <c r="C22" i="57"/>
  <c r="J21" i="57"/>
  <c r="I21" i="57"/>
  <c r="H21" i="57"/>
  <c r="G21" i="57"/>
  <c r="F21" i="57"/>
  <c r="E21" i="57"/>
  <c r="D21" i="57"/>
  <c r="C21" i="57"/>
  <c r="J20" i="57"/>
  <c r="I20" i="57"/>
  <c r="H20" i="57"/>
  <c r="G20" i="57"/>
  <c r="F20" i="57"/>
  <c r="E20" i="57"/>
  <c r="D20" i="57"/>
  <c r="C20" i="57"/>
  <c r="J19" i="57"/>
  <c r="I19" i="57"/>
  <c r="H19" i="57"/>
  <c r="G19" i="57"/>
  <c r="F19" i="57"/>
  <c r="E19" i="57"/>
  <c r="D19" i="57"/>
  <c r="C19" i="57"/>
  <c r="J18" i="57"/>
  <c r="I18" i="57"/>
  <c r="H18" i="57"/>
  <c r="G18" i="57"/>
  <c r="F18" i="57"/>
  <c r="E18" i="57"/>
  <c r="D18" i="57"/>
  <c r="C18" i="57"/>
  <c r="J17" i="57"/>
  <c r="I17" i="57"/>
  <c r="H17" i="57"/>
  <c r="G17" i="57"/>
  <c r="F17" i="57"/>
  <c r="E17" i="57"/>
  <c r="D17" i="57"/>
  <c r="C17" i="57"/>
  <c r="J16" i="57"/>
  <c r="I16" i="57"/>
  <c r="H16" i="57"/>
  <c r="G16" i="57"/>
  <c r="F16" i="57"/>
  <c r="E16" i="57"/>
  <c r="D16" i="57"/>
  <c r="C16" i="57"/>
  <c r="J15" i="57"/>
  <c r="I15" i="57"/>
  <c r="H15" i="57"/>
  <c r="G15" i="57"/>
  <c r="F15" i="57"/>
  <c r="E15" i="57"/>
  <c r="D15" i="57"/>
  <c r="C15" i="57"/>
  <c r="J14" i="57"/>
  <c r="I14" i="57"/>
  <c r="H14" i="57"/>
  <c r="G14" i="57"/>
  <c r="F14" i="57"/>
  <c r="E14" i="57"/>
  <c r="D14" i="57"/>
  <c r="C14" i="57"/>
  <c r="J13" i="57"/>
  <c r="I13" i="57"/>
  <c r="H13" i="57"/>
  <c r="G13" i="57"/>
  <c r="F13" i="57"/>
  <c r="E13" i="57"/>
  <c r="D13" i="57"/>
  <c r="C13" i="57"/>
  <c r="J12" i="57"/>
  <c r="I12" i="57"/>
  <c r="H12" i="57"/>
  <c r="G12" i="57"/>
  <c r="F12" i="57"/>
  <c r="E12" i="57"/>
  <c r="D12" i="57"/>
  <c r="C12" i="57"/>
  <c r="J11" i="57"/>
  <c r="I11" i="57"/>
  <c r="H11" i="57"/>
  <c r="G11" i="57"/>
  <c r="F11" i="57"/>
  <c r="E11" i="57"/>
  <c r="D11" i="57"/>
  <c r="C11" i="57"/>
  <c r="J10" i="57"/>
  <c r="I10" i="57"/>
  <c r="H10" i="57"/>
  <c r="G10" i="57"/>
  <c r="F10" i="57"/>
  <c r="E10" i="57"/>
  <c r="D10" i="57"/>
  <c r="C10" i="57"/>
  <c r="J9" i="57"/>
  <c r="I9" i="57"/>
  <c r="H9" i="57"/>
  <c r="G9" i="57"/>
  <c r="F9" i="57"/>
  <c r="E9" i="57"/>
  <c r="D9" i="57"/>
  <c r="C9" i="57"/>
  <c r="J8" i="57"/>
  <c r="I8" i="57"/>
  <c r="H8" i="57"/>
  <c r="G8" i="57"/>
  <c r="F8" i="57"/>
  <c r="E8" i="57"/>
  <c r="D8" i="57"/>
  <c r="C8" i="57"/>
  <c r="J7" i="57"/>
  <c r="I7" i="57"/>
  <c r="H7" i="57"/>
  <c r="G7" i="57"/>
  <c r="F7" i="57"/>
  <c r="E7" i="57"/>
  <c r="D7" i="57"/>
  <c r="C7" i="57"/>
  <c r="J6" i="57"/>
  <c r="I6" i="57"/>
  <c r="H6" i="57"/>
  <c r="G6" i="57"/>
  <c r="F6" i="57"/>
  <c r="E6" i="57"/>
  <c r="D6" i="57"/>
  <c r="C6" i="57"/>
  <c r="J5" i="57"/>
  <c r="I5" i="57"/>
  <c r="H5" i="57"/>
  <c r="G5" i="57"/>
  <c r="F5" i="57"/>
  <c r="E5" i="57"/>
  <c r="D5" i="57"/>
  <c r="C5" i="57"/>
  <c r="J4" i="57"/>
  <c r="I4" i="57"/>
  <c r="H4" i="57"/>
  <c r="G4" i="57"/>
  <c r="F4" i="57"/>
  <c r="E4" i="57"/>
  <c r="D4" i="57"/>
  <c r="C4" i="57"/>
  <c r="J147" i="50"/>
  <c r="J37" i="56"/>
  <c r="I37" i="56"/>
  <c r="H37" i="56"/>
  <c r="G37" i="56"/>
  <c r="F37" i="56"/>
  <c r="E37" i="56"/>
  <c r="D37" i="56"/>
  <c r="C37" i="56"/>
  <c r="J36" i="56"/>
  <c r="I36" i="56"/>
  <c r="H36" i="56"/>
  <c r="G36" i="56"/>
  <c r="F36" i="56"/>
  <c r="E36" i="56"/>
  <c r="D36" i="56"/>
  <c r="C36" i="56"/>
  <c r="J35" i="56"/>
  <c r="I35" i="56"/>
  <c r="H35" i="56"/>
  <c r="G35" i="56"/>
  <c r="F35" i="56"/>
  <c r="E35" i="56"/>
  <c r="D35" i="56"/>
  <c r="C35" i="56"/>
  <c r="J34" i="56"/>
  <c r="I34" i="56"/>
  <c r="H34" i="56"/>
  <c r="G34" i="56"/>
  <c r="F34" i="56"/>
  <c r="E34" i="56"/>
  <c r="D34" i="56"/>
  <c r="C34" i="56"/>
  <c r="J33" i="56"/>
  <c r="I33" i="56"/>
  <c r="H33" i="56"/>
  <c r="G33" i="56"/>
  <c r="F33" i="56"/>
  <c r="E33" i="56"/>
  <c r="D33" i="56"/>
  <c r="C33" i="56"/>
  <c r="J32" i="56"/>
  <c r="I32" i="56"/>
  <c r="H32" i="56"/>
  <c r="G32" i="56"/>
  <c r="F32" i="56"/>
  <c r="E32" i="56"/>
  <c r="D32" i="56"/>
  <c r="C32" i="56"/>
  <c r="J31" i="56"/>
  <c r="I31" i="56"/>
  <c r="H31" i="56"/>
  <c r="G31" i="56"/>
  <c r="F31" i="56"/>
  <c r="E31" i="56"/>
  <c r="D31" i="56"/>
  <c r="C31" i="56"/>
  <c r="J30" i="56"/>
  <c r="I30" i="56"/>
  <c r="H30" i="56"/>
  <c r="G30" i="56"/>
  <c r="F30" i="56"/>
  <c r="E30" i="56"/>
  <c r="D30" i="56"/>
  <c r="C30" i="56"/>
  <c r="J29" i="56"/>
  <c r="I29" i="56"/>
  <c r="H29" i="56"/>
  <c r="G29" i="56"/>
  <c r="F29" i="56"/>
  <c r="E29" i="56"/>
  <c r="D29" i="56"/>
  <c r="C29" i="56"/>
  <c r="J28" i="56"/>
  <c r="I28" i="56"/>
  <c r="H28" i="56"/>
  <c r="G28" i="56"/>
  <c r="F28" i="56"/>
  <c r="E28" i="56"/>
  <c r="D28" i="56"/>
  <c r="C28" i="56"/>
  <c r="J27" i="56"/>
  <c r="I27" i="56"/>
  <c r="H27" i="56"/>
  <c r="G27" i="56"/>
  <c r="F27" i="56"/>
  <c r="E27" i="56"/>
  <c r="D27" i="56"/>
  <c r="C27" i="56"/>
  <c r="J26" i="56"/>
  <c r="I26" i="56"/>
  <c r="H26" i="56"/>
  <c r="G26" i="56"/>
  <c r="F26" i="56"/>
  <c r="E26" i="56"/>
  <c r="D26" i="56"/>
  <c r="C26" i="56"/>
  <c r="J25" i="56"/>
  <c r="I25" i="56"/>
  <c r="H25" i="56"/>
  <c r="G25" i="56"/>
  <c r="F25" i="56"/>
  <c r="E25" i="56"/>
  <c r="D25" i="56"/>
  <c r="C25" i="56"/>
  <c r="J24" i="56"/>
  <c r="I24" i="56"/>
  <c r="H24" i="56"/>
  <c r="G24" i="56"/>
  <c r="F24" i="56"/>
  <c r="E24" i="56"/>
  <c r="D24" i="56"/>
  <c r="C24" i="56"/>
  <c r="J23" i="56"/>
  <c r="I23" i="56"/>
  <c r="H23" i="56"/>
  <c r="G23" i="56"/>
  <c r="F23" i="56"/>
  <c r="E23" i="56"/>
  <c r="D23" i="56"/>
  <c r="C23" i="56"/>
  <c r="J22" i="56"/>
  <c r="I22" i="56"/>
  <c r="H22" i="56"/>
  <c r="G22" i="56"/>
  <c r="F22" i="56"/>
  <c r="E22" i="56"/>
  <c r="D22" i="56"/>
  <c r="C22" i="56"/>
  <c r="J21" i="56"/>
  <c r="I21" i="56"/>
  <c r="H21" i="56"/>
  <c r="G21" i="56"/>
  <c r="F21" i="56"/>
  <c r="E21" i="56"/>
  <c r="D21" i="56"/>
  <c r="C21" i="56"/>
  <c r="J20" i="56"/>
  <c r="I20" i="56"/>
  <c r="H20" i="56"/>
  <c r="G20" i="56"/>
  <c r="F20" i="56"/>
  <c r="E20" i="56"/>
  <c r="D20" i="56"/>
  <c r="C20" i="56"/>
  <c r="J19" i="56"/>
  <c r="I19" i="56"/>
  <c r="H19" i="56"/>
  <c r="G19" i="56"/>
  <c r="F19" i="56"/>
  <c r="E19" i="56"/>
  <c r="D19" i="56"/>
  <c r="C19" i="56"/>
  <c r="J18" i="56"/>
  <c r="I18" i="56"/>
  <c r="H18" i="56"/>
  <c r="G18" i="56"/>
  <c r="F18" i="56"/>
  <c r="E18" i="56"/>
  <c r="D18" i="56"/>
  <c r="C18" i="56"/>
  <c r="J17" i="56"/>
  <c r="I17" i="56"/>
  <c r="H17" i="56"/>
  <c r="G17" i="56"/>
  <c r="F17" i="56"/>
  <c r="E17" i="56"/>
  <c r="D17" i="56"/>
  <c r="C17" i="56"/>
  <c r="J16" i="56"/>
  <c r="I16" i="56"/>
  <c r="H16" i="56"/>
  <c r="G16" i="56"/>
  <c r="F16" i="56"/>
  <c r="E16" i="56"/>
  <c r="D16" i="56"/>
  <c r="C16" i="56"/>
  <c r="J15" i="56"/>
  <c r="I15" i="56"/>
  <c r="H15" i="56"/>
  <c r="G15" i="56"/>
  <c r="F15" i="56"/>
  <c r="E15" i="56"/>
  <c r="D15" i="56"/>
  <c r="C15" i="56"/>
  <c r="J14" i="56"/>
  <c r="I14" i="56"/>
  <c r="H14" i="56"/>
  <c r="G14" i="56"/>
  <c r="F14" i="56"/>
  <c r="E14" i="56"/>
  <c r="D14" i="56"/>
  <c r="C14" i="56"/>
  <c r="J13" i="56"/>
  <c r="I13" i="56"/>
  <c r="H13" i="56"/>
  <c r="G13" i="56"/>
  <c r="F13" i="56"/>
  <c r="E13" i="56"/>
  <c r="D13" i="56"/>
  <c r="C13" i="56"/>
  <c r="J12" i="56"/>
  <c r="I12" i="56"/>
  <c r="H12" i="56"/>
  <c r="G12" i="56"/>
  <c r="F12" i="56"/>
  <c r="E12" i="56"/>
  <c r="D12" i="56"/>
  <c r="C12" i="56"/>
  <c r="J11" i="56"/>
  <c r="I11" i="56"/>
  <c r="H11" i="56"/>
  <c r="G11" i="56"/>
  <c r="F11" i="56"/>
  <c r="E11" i="56"/>
  <c r="D11" i="56"/>
  <c r="C11" i="56"/>
  <c r="J10" i="56"/>
  <c r="I10" i="56"/>
  <c r="H10" i="56"/>
  <c r="G10" i="56"/>
  <c r="F10" i="56"/>
  <c r="E10" i="56"/>
  <c r="D10" i="56"/>
  <c r="C10" i="56"/>
  <c r="J9" i="56"/>
  <c r="I9" i="56"/>
  <c r="H9" i="56"/>
  <c r="G9" i="56"/>
  <c r="F9" i="56"/>
  <c r="E9" i="56"/>
  <c r="D9" i="56"/>
  <c r="C9" i="56"/>
  <c r="J8" i="56"/>
  <c r="I8" i="56"/>
  <c r="H8" i="56"/>
  <c r="G8" i="56"/>
  <c r="F8" i="56"/>
  <c r="E8" i="56"/>
  <c r="D8" i="56"/>
  <c r="C8" i="56"/>
  <c r="J7" i="56"/>
  <c r="I7" i="56"/>
  <c r="H7" i="56"/>
  <c r="G7" i="56"/>
  <c r="F7" i="56"/>
  <c r="E7" i="56"/>
  <c r="D7" i="56"/>
  <c r="C7" i="56"/>
  <c r="J6" i="56"/>
  <c r="I6" i="56"/>
  <c r="H6" i="56"/>
  <c r="G6" i="56"/>
  <c r="F6" i="56"/>
  <c r="E6" i="56"/>
  <c r="D6" i="56"/>
  <c r="C6" i="56"/>
  <c r="J5" i="56"/>
  <c r="I5" i="56"/>
  <c r="H5" i="56"/>
  <c r="G5" i="56"/>
  <c r="F5" i="56"/>
  <c r="E5" i="56"/>
  <c r="D5" i="56"/>
  <c r="C5" i="56"/>
  <c r="J4" i="56"/>
  <c r="I4" i="56"/>
  <c r="H4" i="56"/>
  <c r="G4" i="56"/>
  <c r="F4" i="56"/>
  <c r="E4" i="56"/>
  <c r="D4" i="56"/>
  <c r="C4" i="56"/>
  <c r="K37" i="54"/>
  <c r="K36" i="54"/>
  <c r="K35" i="54"/>
  <c r="K34" i="54"/>
  <c r="K33" i="54"/>
  <c r="K32" i="54"/>
  <c r="K31" i="54"/>
  <c r="K30" i="54"/>
  <c r="K29" i="54"/>
  <c r="K28" i="54"/>
  <c r="K27" i="54"/>
  <c r="K26" i="54"/>
  <c r="K25" i="54"/>
  <c r="K24" i="54"/>
  <c r="K23" i="54"/>
  <c r="K22" i="54"/>
  <c r="K21" i="54"/>
  <c r="K20" i="54"/>
  <c r="K19" i="54"/>
  <c r="K18" i="54"/>
  <c r="K17" i="54"/>
  <c r="K16" i="54"/>
  <c r="K15" i="54"/>
  <c r="K14" i="54"/>
  <c r="K13" i="54"/>
  <c r="K12" i="54"/>
  <c r="K11" i="54"/>
  <c r="K10" i="54"/>
  <c r="K9" i="54"/>
  <c r="K8" i="54"/>
  <c r="K7" i="54"/>
  <c r="K6" i="54"/>
  <c r="K5" i="54"/>
  <c r="K4" i="54"/>
  <c r="E125" i="54" l="1"/>
  <c r="F125" i="54" s="1"/>
  <c r="G125" i="54" s="1"/>
  <c r="H125" i="54" s="1"/>
  <c r="I125" i="54" s="1"/>
  <c r="J125" i="54" s="1"/>
  <c r="J37" i="54"/>
  <c r="I37" i="54"/>
  <c r="H37" i="54"/>
  <c r="G37" i="54"/>
  <c r="F37" i="54"/>
  <c r="E37" i="54"/>
  <c r="D37" i="54"/>
  <c r="C37" i="54"/>
  <c r="J36" i="54"/>
  <c r="I36" i="54"/>
  <c r="H36" i="54"/>
  <c r="G36" i="54"/>
  <c r="F36" i="54"/>
  <c r="E36" i="54"/>
  <c r="D36" i="54"/>
  <c r="C36" i="54"/>
  <c r="J35" i="54"/>
  <c r="I35" i="54"/>
  <c r="H35" i="54"/>
  <c r="G35" i="54"/>
  <c r="F35" i="54"/>
  <c r="E35" i="54"/>
  <c r="D35" i="54"/>
  <c r="C35" i="54"/>
  <c r="J34" i="54"/>
  <c r="I34" i="54"/>
  <c r="H34" i="54"/>
  <c r="G34" i="54"/>
  <c r="F34" i="54"/>
  <c r="E34" i="54"/>
  <c r="D34" i="54"/>
  <c r="C34" i="54"/>
  <c r="J33" i="54"/>
  <c r="I33" i="54"/>
  <c r="H33" i="54"/>
  <c r="G33" i="54"/>
  <c r="F33" i="54"/>
  <c r="E33" i="54"/>
  <c r="D33" i="54"/>
  <c r="C33" i="54"/>
  <c r="J32" i="54"/>
  <c r="I32" i="54"/>
  <c r="H32" i="54"/>
  <c r="G32" i="54"/>
  <c r="F32" i="54"/>
  <c r="E32" i="54"/>
  <c r="D32" i="54"/>
  <c r="C32" i="54"/>
  <c r="J31" i="54"/>
  <c r="I31" i="54"/>
  <c r="H31" i="54"/>
  <c r="G31" i="54"/>
  <c r="F31" i="54"/>
  <c r="E31" i="54"/>
  <c r="D31" i="54"/>
  <c r="C31" i="54"/>
  <c r="J30" i="54"/>
  <c r="I30" i="54"/>
  <c r="H30" i="54"/>
  <c r="G30" i="54"/>
  <c r="F30" i="54"/>
  <c r="E30" i="54"/>
  <c r="D30" i="54"/>
  <c r="C30" i="54"/>
  <c r="J29" i="54"/>
  <c r="I29" i="54"/>
  <c r="H29" i="54"/>
  <c r="G29" i="54"/>
  <c r="F29" i="54"/>
  <c r="E29" i="54"/>
  <c r="D29" i="54"/>
  <c r="C29" i="54"/>
  <c r="J28" i="54"/>
  <c r="I28" i="54"/>
  <c r="H28" i="54"/>
  <c r="G28" i="54"/>
  <c r="F28" i="54"/>
  <c r="E28" i="54"/>
  <c r="D28" i="54"/>
  <c r="C28" i="54"/>
  <c r="J27" i="54"/>
  <c r="I27" i="54"/>
  <c r="H27" i="54"/>
  <c r="G27" i="54"/>
  <c r="F27" i="54"/>
  <c r="E27" i="54"/>
  <c r="D27" i="54"/>
  <c r="C27" i="54"/>
  <c r="J26" i="54"/>
  <c r="I26" i="54"/>
  <c r="H26" i="54"/>
  <c r="G26" i="54"/>
  <c r="F26" i="54"/>
  <c r="E26" i="54"/>
  <c r="D26" i="54"/>
  <c r="C26" i="54"/>
  <c r="J25" i="54"/>
  <c r="I25" i="54"/>
  <c r="H25" i="54"/>
  <c r="G25" i="54"/>
  <c r="F25" i="54"/>
  <c r="E25" i="54"/>
  <c r="D25" i="54"/>
  <c r="C25" i="54"/>
  <c r="J24" i="54"/>
  <c r="I24" i="54"/>
  <c r="H24" i="54"/>
  <c r="G24" i="54"/>
  <c r="F24" i="54"/>
  <c r="E24" i="54"/>
  <c r="D24" i="54"/>
  <c r="C24" i="54"/>
  <c r="J23" i="54"/>
  <c r="I23" i="54"/>
  <c r="H23" i="54"/>
  <c r="G23" i="54"/>
  <c r="F23" i="54"/>
  <c r="E23" i="54"/>
  <c r="D23" i="54"/>
  <c r="C23" i="54"/>
  <c r="J22" i="54"/>
  <c r="I22" i="54"/>
  <c r="H22" i="54"/>
  <c r="G22" i="54"/>
  <c r="F22" i="54"/>
  <c r="E22" i="54"/>
  <c r="D22" i="54"/>
  <c r="C22" i="54"/>
  <c r="J21" i="54"/>
  <c r="I21" i="54"/>
  <c r="H21" i="54"/>
  <c r="G21" i="54"/>
  <c r="F21" i="54"/>
  <c r="E21" i="54"/>
  <c r="D21" i="54"/>
  <c r="C21" i="54"/>
  <c r="J20" i="54"/>
  <c r="I20" i="54"/>
  <c r="H20" i="54"/>
  <c r="G20" i="54"/>
  <c r="F20" i="54"/>
  <c r="E20" i="54"/>
  <c r="D20" i="54"/>
  <c r="C20" i="54"/>
  <c r="J19" i="54"/>
  <c r="I19" i="54"/>
  <c r="H19" i="54"/>
  <c r="G19" i="54"/>
  <c r="F19" i="54"/>
  <c r="E19" i="54"/>
  <c r="D19" i="54"/>
  <c r="C19" i="54"/>
  <c r="J18" i="54"/>
  <c r="I18" i="54"/>
  <c r="H18" i="54"/>
  <c r="G18" i="54"/>
  <c r="F18" i="54"/>
  <c r="E18" i="54"/>
  <c r="D18" i="54"/>
  <c r="C18" i="54"/>
  <c r="J17" i="54"/>
  <c r="I17" i="54"/>
  <c r="H17" i="54"/>
  <c r="G17" i="54"/>
  <c r="F17" i="54"/>
  <c r="E17" i="54"/>
  <c r="D17" i="54"/>
  <c r="C17" i="54"/>
  <c r="J16" i="54"/>
  <c r="I16" i="54"/>
  <c r="H16" i="54"/>
  <c r="G16" i="54"/>
  <c r="F16" i="54"/>
  <c r="E16" i="54"/>
  <c r="D16" i="54"/>
  <c r="C16" i="54"/>
  <c r="J15" i="54"/>
  <c r="I15" i="54"/>
  <c r="H15" i="54"/>
  <c r="G15" i="54"/>
  <c r="F15" i="54"/>
  <c r="E15" i="54"/>
  <c r="D15" i="54"/>
  <c r="C15" i="54"/>
  <c r="J14" i="54"/>
  <c r="I14" i="54"/>
  <c r="H14" i="54"/>
  <c r="G14" i="54"/>
  <c r="F14" i="54"/>
  <c r="E14" i="54"/>
  <c r="D14" i="54"/>
  <c r="C14" i="54"/>
  <c r="J13" i="54"/>
  <c r="I13" i="54"/>
  <c r="H13" i="54"/>
  <c r="G13" i="54"/>
  <c r="F13" i="54"/>
  <c r="E13" i="54"/>
  <c r="D13" i="54"/>
  <c r="C13" i="54"/>
  <c r="J12" i="54"/>
  <c r="I12" i="54"/>
  <c r="H12" i="54"/>
  <c r="G12" i="54"/>
  <c r="F12" i="54"/>
  <c r="E12" i="54"/>
  <c r="D12" i="54"/>
  <c r="C12" i="54"/>
  <c r="J11" i="54"/>
  <c r="I11" i="54"/>
  <c r="H11" i="54"/>
  <c r="G11" i="54"/>
  <c r="F11" i="54"/>
  <c r="E11" i="54"/>
  <c r="D11" i="54"/>
  <c r="C11" i="54"/>
  <c r="J10" i="54"/>
  <c r="I10" i="54"/>
  <c r="H10" i="54"/>
  <c r="G10" i="54"/>
  <c r="F10" i="54"/>
  <c r="E10" i="54"/>
  <c r="D10" i="54"/>
  <c r="C10" i="54"/>
  <c r="J9" i="54"/>
  <c r="I9" i="54"/>
  <c r="H9" i="54"/>
  <c r="G9" i="54"/>
  <c r="F9" i="54"/>
  <c r="E9" i="54"/>
  <c r="D9" i="54"/>
  <c r="C9" i="54"/>
  <c r="J8" i="54"/>
  <c r="I8" i="54"/>
  <c r="H8" i="54"/>
  <c r="G8" i="54"/>
  <c r="F8" i="54"/>
  <c r="E8" i="54"/>
  <c r="D8" i="54"/>
  <c r="C8" i="54"/>
  <c r="J7" i="54"/>
  <c r="I7" i="54"/>
  <c r="H7" i="54"/>
  <c r="G7" i="54"/>
  <c r="F7" i="54"/>
  <c r="E7" i="54"/>
  <c r="D7" i="54"/>
  <c r="C7" i="54"/>
  <c r="J6" i="54"/>
  <c r="I6" i="54"/>
  <c r="H6" i="54"/>
  <c r="G6" i="54"/>
  <c r="F6" i="54"/>
  <c r="E6" i="54"/>
  <c r="D6" i="54"/>
  <c r="C6" i="54"/>
  <c r="J5" i="54"/>
  <c r="I5" i="54"/>
  <c r="H5" i="54"/>
  <c r="G5" i="54"/>
  <c r="F5" i="54"/>
  <c r="E5" i="54"/>
  <c r="D5" i="54"/>
  <c r="C5" i="54"/>
  <c r="J4" i="54"/>
  <c r="J148" i="54" s="1"/>
  <c r="I4" i="54"/>
  <c r="H4" i="54"/>
  <c r="H148" i="54" s="1"/>
  <c r="G4" i="54"/>
  <c r="G148" i="54" s="1"/>
  <c r="F4" i="54"/>
  <c r="F148" i="54" s="1"/>
  <c r="E4" i="54"/>
  <c r="E148" i="54" s="1"/>
  <c r="D4" i="54"/>
  <c r="D148" i="54" s="1"/>
  <c r="C4" i="54"/>
  <c r="C148" i="54" s="1"/>
  <c r="J128" i="54"/>
  <c r="F128" i="54"/>
  <c r="I127" i="54"/>
  <c r="E127" i="54"/>
  <c r="I128" i="54"/>
  <c r="E128" i="54"/>
  <c r="H127" i="54"/>
  <c r="D127" i="54"/>
  <c r="H128" i="54"/>
  <c r="D128" i="54"/>
  <c r="G127" i="54"/>
  <c r="G128" i="54"/>
  <c r="J127" i="54"/>
  <c r="F127" i="54"/>
  <c r="I148" i="54" l="1"/>
  <c r="C145" i="54"/>
  <c r="G145" i="54"/>
  <c r="C146" i="54"/>
  <c r="G146" i="54"/>
  <c r="C147" i="54"/>
  <c r="C149" i="54" s="1"/>
  <c r="G147" i="54"/>
  <c r="G149" i="54" s="1"/>
  <c r="D145" i="54"/>
  <c r="H145" i="54"/>
  <c r="D146" i="54"/>
  <c r="H146" i="54"/>
  <c r="D147" i="54"/>
  <c r="D149" i="54" s="1"/>
  <c r="H147" i="54"/>
  <c r="H149" i="54" s="1"/>
  <c r="E145" i="54"/>
  <c r="I145" i="54"/>
  <c r="E146" i="54"/>
  <c r="I146" i="54"/>
  <c r="E147" i="54"/>
  <c r="E149" i="54" s="1"/>
  <c r="I147" i="54"/>
  <c r="I149" i="54" s="1"/>
  <c r="F145" i="54"/>
  <c r="J145" i="54"/>
  <c r="F146" i="54"/>
  <c r="J146" i="54"/>
  <c r="F147" i="54"/>
  <c r="F149" i="54" s="1"/>
  <c r="J147" i="54"/>
  <c r="J149" i="54" s="1"/>
  <c r="J146" i="50"/>
  <c r="J149" i="50"/>
  <c r="J150" i="50" s="1"/>
  <c r="J148" i="50"/>
  <c r="J37" i="49" l="1"/>
  <c r="J36" i="49"/>
  <c r="J35" i="49"/>
  <c r="J34" i="49"/>
  <c r="J33" i="49"/>
  <c r="J32" i="49"/>
  <c r="J31" i="49"/>
  <c r="J30" i="49"/>
  <c r="J29" i="49"/>
  <c r="J28" i="49"/>
  <c r="J27" i="49"/>
  <c r="J26" i="49"/>
  <c r="J25" i="49"/>
  <c r="J24" i="49"/>
  <c r="J23" i="49"/>
  <c r="J22" i="49"/>
  <c r="J21" i="49"/>
  <c r="J20" i="49"/>
  <c r="J19" i="49"/>
  <c r="J18" i="49"/>
  <c r="J17" i="49"/>
  <c r="J16" i="49"/>
  <c r="J15" i="49"/>
  <c r="J14" i="49"/>
  <c r="J13" i="49"/>
  <c r="J12" i="49"/>
  <c r="J11" i="49"/>
  <c r="J10" i="49"/>
  <c r="J9" i="49"/>
  <c r="J8" i="49"/>
  <c r="J7" i="49"/>
  <c r="J6" i="49"/>
  <c r="J5" i="49"/>
  <c r="J4" i="49"/>
  <c r="J23" i="48"/>
  <c r="J22" i="48"/>
  <c r="J12" i="48"/>
  <c r="J37" i="48"/>
  <c r="J36" i="48"/>
  <c r="J35" i="48"/>
  <c r="J34" i="48"/>
  <c r="J33" i="48"/>
  <c r="J32" i="48"/>
  <c r="J31" i="48"/>
  <c r="J30" i="48"/>
  <c r="J29" i="48"/>
  <c r="J28" i="48"/>
  <c r="J27" i="48"/>
  <c r="J26" i="48"/>
  <c r="J25" i="48"/>
  <c r="J24" i="48"/>
  <c r="J21" i="48"/>
  <c r="J20" i="48"/>
  <c r="J19" i="48"/>
  <c r="J18" i="48"/>
  <c r="J17" i="48"/>
  <c r="J16" i="48"/>
  <c r="J15" i="48"/>
  <c r="J14" i="48"/>
  <c r="J13" i="48"/>
  <c r="J11" i="48"/>
  <c r="J10" i="48"/>
  <c r="J9" i="48"/>
  <c r="J8" i="48"/>
  <c r="J7" i="48"/>
  <c r="J6" i="48"/>
  <c r="J5" i="48"/>
  <c r="J4" i="48"/>
  <c r="J10" i="47"/>
  <c r="J38" i="47"/>
  <c r="J37" i="47"/>
  <c r="J36" i="47"/>
  <c r="J35" i="47"/>
  <c r="J34" i="47"/>
  <c r="J33" i="47"/>
  <c r="J32" i="47"/>
  <c r="J31" i="47"/>
  <c r="J30" i="47"/>
  <c r="J29" i="47"/>
  <c r="J28" i="47"/>
  <c r="J27" i="47"/>
  <c r="J26" i="47"/>
  <c r="J25" i="47"/>
  <c r="J24" i="47"/>
  <c r="J23" i="47"/>
  <c r="J22" i="47"/>
  <c r="J21" i="47"/>
  <c r="J20" i="47"/>
  <c r="J19" i="47"/>
  <c r="J18" i="47"/>
  <c r="J17" i="47"/>
  <c r="J16" i="47"/>
  <c r="J15" i="47"/>
  <c r="J14" i="47"/>
  <c r="J13" i="47"/>
  <c r="J12" i="47"/>
  <c r="J11" i="47"/>
  <c r="J9" i="47"/>
  <c r="J8" i="47"/>
  <c r="J7" i="47"/>
  <c r="J6" i="47"/>
  <c r="J5" i="47"/>
  <c r="J4" i="47"/>
  <c r="J24" i="50" l="1"/>
  <c r="J23" i="50"/>
  <c r="J13" i="50"/>
  <c r="J38" i="50"/>
  <c r="J37" i="50"/>
  <c r="J36" i="50"/>
  <c r="J35" i="50"/>
  <c r="J34" i="50"/>
  <c r="J33" i="50"/>
  <c r="J32" i="50"/>
  <c r="J31" i="50"/>
  <c r="J30" i="50"/>
  <c r="J29" i="50"/>
  <c r="J28" i="50"/>
  <c r="J27" i="50"/>
  <c r="J26" i="50"/>
  <c r="J25" i="50"/>
  <c r="J22" i="50"/>
  <c r="J21" i="50"/>
  <c r="J20" i="50"/>
  <c r="J19" i="50"/>
  <c r="J18" i="50"/>
  <c r="J17" i="50"/>
  <c r="J16" i="50"/>
  <c r="J15" i="50"/>
  <c r="J14" i="50"/>
  <c r="J12" i="50"/>
  <c r="J11" i="50"/>
  <c r="J10" i="50"/>
  <c r="J9" i="50"/>
  <c r="J8" i="50"/>
  <c r="J7" i="50"/>
  <c r="J6" i="50"/>
  <c r="J5" i="50"/>
  <c r="J4" i="50"/>
  <c r="G111" i="41" l="1"/>
  <c r="H111" i="41" s="1"/>
  <c r="I111" i="41" s="1"/>
  <c r="J111" i="41" s="1"/>
  <c r="K111" i="41" s="1"/>
  <c r="F111" i="41"/>
  <c r="E111" i="41"/>
  <c r="G126" i="50"/>
  <c r="H126" i="50" s="1"/>
  <c r="I126" i="50" s="1"/>
  <c r="J126" i="50" s="1"/>
  <c r="F126" i="50"/>
  <c r="E126" i="50"/>
  <c r="J38" i="53" l="1"/>
  <c r="J37" i="53"/>
  <c r="J36" i="53"/>
  <c r="J35" i="53"/>
  <c r="J34" i="53"/>
  <c r="J33" i="53"/>
  <c r="J32" i="53"/>
  <c r="J31" i="53"/>
  <c r="J30" i="53"/>
  <c r="J29" i="53"/>
  <c r="J28" i="53"/>
  <c r="J27" i="53"/>
  <c r="J26" i="53"/>
  <c r="J25" i="53"/>
  <c r="J24" i="53"/>
  <c r="J23" i="53"/>
  <c r="J22" i="53"/>
  <c r="J21" i="53"/>
  <c r="J20" i="53"/>
  <c r="J19" i="53"/>
  <c r="J18" i="53"/>
  <c r="J17" i="53"/>
  <c r="J16" i="53"/>
  <c r="J15" i="53"/>
  <c r="J14" i="53"/>
  <c r="J13" i="53"/>
  <c r="J12" i="53"/>
  <c r="J11" i="53"/>
  <c r="J10" i="53"/>
  <c r="J9" i="53"/>
  <c r="J8" i="53"/>
  <c r="J7" i="53"/>
  <c r="J6" i="53"/>
  <c r="J5" i="53"/>
  <c r="J4" i="53"/>
  <c r="I38" i="53"/>
  <c r="H38" i="53"/>
  <c r="G38" i="53"/>
  <c r="F38" i="53"/>
  <c r="E38" i="53"/>
  <c r="D38" i="53"/>
  <c r="C38" i="53"/>
  <c r="I37" i="53"/>
  <c r="H37" i="53"/>
  <c r="G37" i="53"/>
  <c r="F37" i="53"/>
  <c r="E37" i="53"/>
  <c r="D37" i="53"/>
  <c r="C37" i="53"/>
  <c r="I36" i="53"/>
  <c r="H36" i="53"/>
  <c r="G36" i="53"/>
  <c r="F36" i="53"/>
  <c r="E36" i="53"/>
  <c r="D36" i="53"/>
  <c r="C36" i="53"/>
  <c r="I35" i="53"/>
  <c r="H35" i="53"/>
  <c r="G35" i="53"/>
  <c r="F35" i="53"/>
  <c r="E35" i="53"/>
  <c r="D35" i="53"/>
  <c r="C35" i="53"/>
  <c r="I34" i="53"/>
  <c r="H34" i="53"/>
  <c r="G34" i="53"/>
  <c r="F34" i="53"/>
  <c r="E34" i="53"/>
  <c r="D34" i="53"/>
  <c r="C34" i="53"/>
  <c r="I33" i="53"/>
  <c r="H33" i="53"/>
  <c r="G33" i="53"/>
  <c r="F33" i="53"/>
  <c r="E33" i="53"/>
  <c r="D33" i="53"/>
  <c r="C33" i="53"/>
  <c r="I32" i="53"/>
  <c r="H32" i="53"/>
  <c r="G32" i="53"/>
  <c r="F32" i="53"/>
  <c r="E32" i="53"/>
  <c r="D32" i="53"/>
  <c r="C32" i="53"/>
  <c r="I31" i="53"/>
  <c r="H31" i="53"/>
  <c r="G31" i="53"/>
  <c r="F31" i="53"/>
  <c r="E31" i="53"/>
  <c r="D31" i="53"/>
  <c r="C31" i="53"/>
  <c r="I30" i="53"/>
  <c r="H30" i="53"/>
  <c r="G30" i="53"/>
  <c r="F30" i="53"/>
  <c r="E30" i="53"/>
  <c r="D30" i="53"/>
  <c r="C30" i="53"/>
  <c r="I29" i="53"/>
  <c r="H29" i="53"/>
  <c r="G29" i="53"/>
  <c r="F29" i="53"/>
  <c r="E29" i="53"/>
  <c r="D29" i="53"/>
  <c r="C29" i="53"/>
  <c r="I28" i="53"/>
  <c r="H28" i="53"/>
  <c r="G28" i="53"/>
  <c r="F28" i="53"/>
  <c r="E28" i="53"/>
  <c r="D28" i="53"/>
  <c r="C28" i="53"/>
  <c r="I27" i="53"/>
  <c r="H27" i="53"/>
  <c r="G27" i="53"/>
  <c r="F27" i="53"/>
  <c r="E27" i="53"/>
  <c r="D27" i="53"/>
  <c r="C27" i="53"/>
  <c r="I26" i="53"/>
  <c r="H26" i="53"/>
  <c r="G26" i="53"/>
  <c r="F26" i="53"/>
  <c r="E26" i="53"/>
  <c r="D26" i="53"/>
  <c r="C26" i="53"/>
  <c r="I25" i="53"/>
  <c r="H25" i="53"/>
  <c r="G25" i="53"/>
  <c r="F25" i="53"/>
  <c r="E25" i="53"/>
  <c r="D25" i="53"/>
  <c r="C25" i="53"/>
  <c r="I24" i="53"/>
  <c r="H24" i="53"/>
  <c r="G24" i="53"/>
  <c r="F24" i="53"/>
  <c r="E24" i="53"/>
  <c r="D24" i="53"/>
  <c r="C24" i="53"/>
  <c r="I23" i="53"/>
  <c r="H23" i="53"/>
  <c r="G23" i="53"/>
  <c r="F23" i="53"/>
  <c r="E23" i="53"/>
  <c r="D23" i="53"/>
  <c r="C23" i="53"/>
  <c r="I22" i="53"/>
  <c r="H22" i="53"/>
  <c r="G22" i="53"/>
  <c r="F22" i="53"/>
  <c r="E22" i="53"/>
  <c r="D22" i="53"/>
  <c r="C22" i="53"/>
  <c r="I21" i="53"/>
  <c r="H21" i="53"/>
  <c r="G21" i="53"/>
  <c r="F21" i="53"/>
  <c r="E21" i="53"/>
  <c r="D21" i="53"/>
  <c r="C21" i="53"/>
  <c r="I20" i="53"/>
  <c r="H20" i="53"/>
  <c r="G20" i="53"/>
  <c r="F20" i="53"/>
  <c r="E20" i="53"/>
  <c r="D20" i="53"/>
  <c r="C20" i="53"/>
  <c r="I19" i="53"/>
  <c r="H19" i="53"/>
  <c r="G19" i="53"/>
  <c r="F19" i="53"/>
  <c r="E19" i="53"/>
  <c r="D19" i="53"/>
  <c r="C19" i="53"/>
  <c r="I18" i="53"/>
  <c r="H18" i="53"/>
  <c r="G18" i="53"/>
  <c r="F18" i="53"/>
  <c r="E18" i="53"/>
  <c r="D18" i="53"/>
  <c r="C18" i="53"/>
  <c r="I17" i="53"/>
  <c r="H17" i="53"/>
  <c r="G17" i="53"/>
  <c r="F17" i="53"/>
  <c r="E17" i="53"/>
  <c r="D17" i="53"/>
  <c r="C17" i="53"/>
  <c r="I16" i="53"/>
  <c r="H16" i="53"/>
  <c r="G16" i="53"/>
  <c r="F16" i="53"/>
  <c r="E16" i="53"/>
  <c r="D16" i="53"/>
  <c r="C16" i="53"/>
  <c r="I15" i="53"/>
  <c r="H15" i="53"/>
  <c r="G15" i="53"/>
  <c r="F15" i="53"/>
  <c r="E15" i="53"/>
  <c r="D15" i="53"/>
  <c r="C15" i="53"/>
  <c r="I14" i="53"/>
  <c r="H14" i="53"/>
  <c r="G14" i="53"/>
  <c r="F14" i="53"/>
  <c r="E14" i="53"/>
  <c r="D14" i="53"/>
  <c r="C14" i="53"/>
  <c r="I13" i="53"/>
  <c r="H13" i="53"/>
  <c r="G13" i="53"/>
  <c r="F13" i="53"/>
  <c r="E13" i="53"/>
  <c r="D13" i="53"/>
  <c r="C13" i="53"/>
  <c r="I12" i="53"/>
  <c r="H12" i="53"/>
  <c r="G12" i="53"/>
  <c r="F12" i="53"/>
  <c r="E12" i="53"/>
  <c r="D12" i="53"/>
  <c r="C12" i="53"/>
  <c r="I11" i="53"/>
  <c r="H11" i="53"/>
  <c r="G11" i="53"/>
  <c r="F11" i="53"/>
  <c r="E11" i="53"/>
  <c r="D11" i="53"/>
  <c r="C11" i="53"/>
  <c r="I10" i="53"/>
  <c r="H10" i="53"/>
  <c r="G10" i="53"/>
  <c r="F10" i="53"/>
  <c r="E10" i="53"/>
  <c r="D10" i="53"/>
  <c r="C10" i="53"/>
  <c r="I9" i="53"/>
  <c r="H9" i="53"/>
  <c r="G9" i="53"/>
  <c r="F9" i="53"/>
  <c r="E9" i="53"/>
  <c r="D9" i="53"/>
  <c r="C9" i="53"/>
  <c r="I8" i="53"/>
  <c r="H8" i="53"/>
  <c r="G8" i="53"/>
  <c r="F8" i="53"/>
  <c r="E8" i="53"/>
  <c r="D8" i="53"/>
  <c r="C8" i="53"/>
  <c r="I7" i="53"/>
  <c r="H7" i="53"/>
  <c r="G7" i="53"/>
  <c r="F7" i="53"/>
  <c r="E7" i="53"/>
  <c r="D7" i="53"/>
  <c r="C7" i="53"/>
  <c r="I6" i="53"/>
  <c r="H6" i="53"/>
  <c r="G6" i="53"/>
  <c r="F6" i="53"/>
  <c r="E6" i="53"/>
  <c r="D6" i="53"/>
  <c r="C6" i="53"/>
  <c r="I5" i="53"/>
  <c r="H5" i="53"/>
  <c r="G5" i="53"/>
  <c r="F5" i="53"/>
  <c r="E5" i="53"/>
  <c r="D5" i="53"/>
  <c r="C5" i="53"/>
  <c r="I4" i="53"/>
  <c r="H4" i="53"/>
  <c r="G4" i="53"/>
  <c r="F4" i="53"/>
  <c r="E4" i="53"/>
  <c r="D4" i="53"/>
  <c r="C4" i="53"/>
  <c r="O18" i="51"/>
  <c r="O17" i="51"/>
  <c r="O16" i="51"/>
  <c r="O15" i="51"/>
  <c r="O14" i="51"/>
  <c r="O13" i="51"/>
  <c r="O11" i="51"/>
  <c r="O10" i="51"/>
  <c r="O5" i="51"/>
  <c r="J38" i="52" l="1"/>
  <c r="J37" i="52"/>
  <c r="J36" i="52"/>
  <c r="J35" i="52"/>
  <c r="J34" i="52"/>
  <c r="J33" i="52"/>
  <c r="J32" i="52"/>
  <c r="J31" i="52"/>
  <c r="J30" i="52"/>
  <c r="J29" i="52"/>
  <c r="J28" i="52"/>
  <c r="J27" i="52"/>
  <c r="J26" i="52"/>
  <c r="J25" i="52"/>
  <c r="J24" i="52"/>
  <c r="J23" i="52"/>
  <c r="J22" i="52"/>
  <c r="J21" i="52"/>
  <c r="J20" i="52"/>
  <c r="J19" i="52"/>
  <c r="J18" i="52"/>
  <c r="J17" i="52"/>
  <c r="J16" i="52"/>
  <c r="J15" i="52"/>
  <c r="J14" i="52"/>
  <c r="J13" i="52"/>
  <c r="J12" i="52"/>
  <c r="J11" i="52"/>
  <c r="J10" i="52"/>
  <c r="J9" i="52"/>
  <c r="J8" i="52"/>
  <c r="J7" i="52"/>
  <c r="J6" i="52"/>
  <c r="J5" i="52"/>
  <c r="J4" i="52"/>
  <c r="I38" i="52"/>
  <c r="H38" i="52"/>
  <c r="G38" i="52"/>
  <c r="F38" i="52"/>
  <c r="E38" i="52"/>
  <c r="D38" i="52"/>
  <c r="C38" i="52"/>
  <c r="I37" i="52"/>
  <c r="H37" i="52"/>
  <c r="G37" i="52"/>
  <c r="F37" i="52"/>
  <c r="E37" i="52"/>
  <c r="D37" i="52"/>
  <c r="C37" i="52"/>
  <c r="I36" i="52"/>
  <c r="H36" i="52"/>
  <c r="G36" i="52"/>
  <c r="F36" i="52"/>
  <c r="E36" i="52"/>
  <c r="D36" i="52"/>
  <c r="C36" i="52"/>
  <c r="I35" i="52"/>
  <c r="H35" i="52"/>
  <c r="G35" i="52"/>
  <c r="F35" i="52"/>
  <c r="E35" i="52"/>
  <c r="D35" i="52"/>
  <c r="C35" i="52"/>
  <c r="I34" i="52"/>
  <c r="H34" i="52"/>
  <c r="G34" i="52"/>
  <c r="F34" i="52"/>
  <c r="E34" i="52"/>
  <c r="D34" i="52"/>
  <c r="C34" i="52"/>
  <c r="I33" i="52"/>
  <c r="H33" i="52"/>
  <c r="G33" i="52"/>
  <c r="F33" i="52"/>
  <c r="E33" i="52"/>
  <c r="D33" i="52"/>
  <c r="C33" i="52"/>
  <c r="I32" i="52"/>
  <c r="H32" i="52"/>
  <c r="G32" i="52"/>
  <c r="F32" i="52"/>
  <c r="E32" i="52"/>
  <c r="D32" i="52"/>
  <c r="C32" i="52"/>
  <c r="I31" i="52"/>
  <c r="H31" i="52"/>
  <c r="G31" i="52"/>
  <c r="F31" i="52"/>
  <c r="E31" i="52"/>
  <c r="D31" i="52"/>
  <c r="C31" i="52"/>
  <c r="I30" i="52"/>
  <c r="H30" i="52"/>
  <c r="G30" i="52"/>
  <c r="F30" i="52"/>
  <c r="E30" i="52"/>
  <c r="D30" i="52"/>
  <c r="C30" i="52"/>
  <c r="I29" i="52"/>
  <c r="H29" i="52"/>
  <c r="G29" i="52"/>
  <c r="F29" i="52"/>
  <c r="E29" i="52"/>
  <c r="D29" i="52"/>
  <c r="C29" i="52"/>
  <c r="I28" i="52"/>
  <c r="H28" i="52"/>
  <c r="G28" i="52"/>
  <c r="F28" i="52"/>
  <c r="E28" i="52"/>
  <c r="D28" i="52"/>
  <c r="C28" i="52"/>
  <c r="I27" i="52"/>
  <c r="H27" i="52"/>
  <c r="G27" i="52"/>
  <c r="F27" i="52"/>
  <c r="E27" i="52"/>
  <c r="D27" i="52"/>
  <c r="C27" i="52"/>
  <c r="I26" i="52"/>
  <c r="H26" i="52"/>
  <c r="G26" i="52"/>
  <c r="F26" i="52"/>
  <c r="E26" i="52"/>
  <c r="D26" i="52"/>
  <c r="C26" i="52"/>
  <c r="I25" i="52"/>
  <c r="H25" i="52"/>
  <c r="G25" i="52"/>
  <c r="F25" i="52"/>
  <c r="E25" i="52"/>
  <c r="D25" i="52"/>
  <c r="C25" i="52"/>
  <c r="I24" i="52"/>
  <c r="H24" i="52"/>
  <c r="G24" i="52"/>
  <c r="F24" i="52"/>
  <c r="E24" i="52"/>
  <c r="D24" i="52"/>
  <c r="C24" i="52"/>
  <c r="I23" i="52"/>
  <c r="H23" i="52"/>
  <c r="G23" i="52"/>
  <c r="F23" i="52"/>
  <c r="E23" i="52"/>
  <c r="D23" i="52"/>
  <c r="C23" i="52"/>
  <c r="I22" i="52"/>
  <c r="H22" i="52"/>
  <c r="G22" i="52"/>
  <c r="F22" i="52"/>
  <c r="E22" i="52"/>
  <c r="D22" i="52"/>
  <c r="C22" i="52"/>
  <c r="I21" i="52"/>
  <c r="H21" i="52"/>
  <c r="G21" i="52"/>
  <c r="F21" i="52"/>
  <c r="E21" i="52"/>
  <c r="D21" i="52"/>
  <c r="C21" i="52"/>
  <c r="I20" i="52"/>
  <c r="H20" i="52"/>
  <c r="G20" i="52"/>
  <c r="F20" i="52"/>
  <c r="E20" i="52"/>
  <c r="D20" i="52"/>
  <c r="C20" i="52"/>
  <c r="I19" i="52"/>
  <c r="H19" i="52"/>
  <c r="G19" i="52"/>
  <c r="F19" i="52"/>
  <c r="E19" i="52"/>
  <c r="D19" i="52"/>
  <c r="C19" i="52"/>
  <c r="I18" i="52"/>
  <c r="H18" i="52"/>
  <c r="G18" i="52"/>
  <c r="F18" i="52"/>
  <c r="E18" i="52"/>
  <c r="D18" i="52"/>
  <c r="C18" i="52"/>
  <c r="I17" i="52"/>
  <c r="H17" i="52"/>
  <c r="G17" i="52"/>
  <c r="F17" i="52"/>
  <c r="E17" i="52"/>
  <c r="D17" i="52"/>
  <c r="C17" i="52"/>
  <c r="I16" i="52"/>
  <c r="H16" i="52"/>
  <c r="G16" i="52"/>
  <c r="F16" i="52"/>
  <c r="E16" i="52"/>
  <c r="D16" i="52"/>
  <c r="C16" i="52"/>
  <c r="I15" i="52"/>
  <c r="H15" i="52"/>
  <c r="G15" i="52"/>
  <c r="F15" i="52"/>
  <c r="E15" i="52"/>
  <c r="D15" i="52"/>
  <c r="C15" i="52"/>
  <c r="I14" i="52"/>
  <c r="H14" i="52"/>
  <c r="G14" i="52"/>
  <c r="F14" i="52"/>
  <c r="E14" i="52"/>
  <c r="D14" i="52"/>
  <c r="C14" i="52"/>
  <c r="I13" i="52"/>
  <c r="H13" i="52"/>
  <c r="G13" i="52"/>
  <c r="F13" i="52"/>
  <c r="E13" i="52"/>
  <c r="D13" i="52"/>
  <c r="C13" i="52"/>
  <c r="I12" i="52"/>
  <c r="H12" i="52"/>
  <c r="G12" i="52"/>
  <c r="F12" i="52"/>
  <c r="E12" i="52"/>
  <c r="D12" i="52"/>
  <c r="C12" i="52"/>
  <c r="I11" i="52"/>
  <c r="H11" i="52"/>
  <c r="G11" i="52"/>
  <c r="F11" i="52"/>
  <c r="E11" i="52"/>
  <c r="D11" i="52"/>
  <c r="C11" i="52"/>
  <c r="I10" i="52"/>
  <c r="H10" i="52"/>
  <c r="G10" i="52"/>
  <c r="F10" i="52"/>
  <c r="E10" i="52"/>
  <c r="D10" i="52"/>
  <c r="C10" i="52"/>
  <c r="I9" i="52"/>
  <c r="H9" i="52"/>
  <c r="G9" i="52"/>
  <c r="F9" i="52"/>
  <c r="E9" i="52"/>
  <c r="D9" i="52"/>
  <c r="C9" i="52"/>
  <c r="I8" i="52"/>
  <c r="H8" i="52"/>
  <c r="G8" i="52"/>
  <c r="F8" i="52"/>
  <c r="E8" i="52"/>
  <c r="D8" i="52"/>
  <c r="C8" i="52"/>
  <c r="I7" i="52"/>
  <c r="H7" i="52"/>
  <c r="G7" i="52"/>
  <c r="F7" i="52"/>
  <c r="E7" i="52"/>
  <c r="D7" i="52"/>
  <c r="C7" i="52"/>
  <c r="I6" i="52"/>
  <c r="H6" i="52"/>
  <c r="G6" i="52"/>
  <c r="F6" i="52"/>
  <c r="E6" i="52"/>
  <c r="D6" i="52"/>
  <c r="C6" i="52"/>
  <c r="I5" i="52"/>
  <c r="H5" i="52"/>
  <c r="G5" i="52"/>
  <c r="F5" i="52"/>
  <c r="E5" i="52"/>
  <c r="D5" i="52"/>
  <c r="C5" i="52"/>
  <c r="I4" i="52"/>
  <c r="H4" i="52"/>
  <c r="G4" i="52"/>
  <c r="F4" i="52"/>
  <c r="E4" i="52"/>
  <c r="D4" i="52"/>
  <c r="C4" i="52"/>
  <c r="N5" i="51" l="1"/>
  <c r="M5" i="51"/>
  <c r="L5" i="51"/>
  <c r="K5" i="51"/>
  <c r="J5" i="51"/>
  <c r="I5" i="51"/>
  <c r="H5" i="51"/>
  <c r="G5" i="51"/>
  <c r="F5" i="51"/>
  <c r="E5" i="51"/>
  <c r="D5" i="51"/>
  <c r="G19" i="51"/>
  <c r="F19" i="51"/>
  <c r="E19" i="51"/>
  <c r="D19" i="51"/>
  <c r="J18" i="51"/>
  <c r="I18" i="51"/>
  <c r="H18" i="51"/>
  <c r="G18" i="51"/>
  <c r="F18" i="51"/>
  <c r="E18" i="51"/>
  <c r="D18" i="51"/>
  <c r="N18" i="51"/>
  <c r="M18" i="51"/>
  <c r="L18" i="51"/>
  <c r="K18" i="51"/>
  <c r="J17" i="51"/>
  <c r="I17" i="51"/>
  <c r="H17" i="51"/>
  <c r="G17" i="51"/>
  <c r="F17" i="51"/>
  <c r="E17" i="51"/>
  <c r="D17" i="51"/>
  <c r="N17" i="51"/>
  <c r="M17" i="51"/>
  <c r="L17" i="51"/>
  <c r="K17" i="51"/>
  <c r="J16" i="51"/>
  <c r="I16" i="51"/>
  <c r="H16" i="51"/>
  <c r="G16" i="51"/>
  <c r="F16" i="51"/>
  <c r="E16" i="51"/>
  <c r="D16" i="51"/>
  <c r="N16" i="51"/>
  <c r="M16" i="51"/>
  <c r="L16" i="51"/>
  <c r="K16" i="51"/>
  <c r="J15" i="51"/>
  <c r="I15" i="51"/>
  <c r="H15" i="51"/>
  <c r="G15" i="51"/>
  <c r="F15" i="51"/>
  <c r="E15" i="51"/>
  <c r="D15" i="51"/>
  <c r="N15" i="51"/>
  <c r="M15" i="51"/>
  <c r="L15" i="51"/>
  <c r="K15" i="51"/>
  <c r="J14" i="51"/>
  <c r="I14" i="51"/>
  <c r="H14" i="51"/>
  <c r="G14" i="51"/>
  <c r="F14" i="51"/>
  <c r="E14" i="51"/>
  <c r="D14" i="51"/>
  <c r="N14" i="51"/>
  <c r="M14" i="51"/>
  <c r="L14" i="51"/>
  <c r="K14" i="51"/>
  <c r="J13" i="51"/>
  <c r="I13" i="51"/>
  <c r="H13" i="51"/>
  <c r="G13" i="51"/>
  <c r="F13" i="51"/>
  <c r="E13" i="51"/>
  <c r="D13" i="51"/>
  <c r="N13" i="51"/>
  <c r="M13" i="51"/>
  <c r="L13" i="51"/>
  <c r="K13" i="51"/>
  <c r="J12" i="51"/>
  <c r="I12" i="51"/>
  <c r="H12" i="51"/>
  <c r="G12" i="51"/>
  <c r="F12" i="51"/>
  <c r="E12" i="51"/>
  <c r="D12" i="51"/>
  <c r="N11" i="51"/>
  <c r="M11" i="51"/>
  <c r="L11" i="51"/>
  <c r="K11" i="51"/>
  <c r="J11" i="51"/>
  <c r="I11" i="51"/>
  <c r="H11" i="51"/>
  <c r="G11" i="51"/>
  <c r="F11" i="51"/>
  <c r="E11" i="51"/>
  <c r="D11" i="51"/>
  <c r="N10" i="51"/>
  <c r="M10" i="51"/>
  <c r="L10" i="51"/>
  <c r="K10" i="51"/>
  <c r="J10" i="51"/>
  <c r="I10" i="51"/>
  <c r="H10" i="51"/>
  <c r="G10" i="51"/>
  <c r="F10" i="51"/>
  <c r="E10" i="51"/>
  <c r="D10" i="51"/>
  <c r="I38" i="50"/>
  <c r="H38" i="50"/>
  <c r="G38" i="50"/>
  <c r="F38" i="50"/>
  <c r="E38" i="50"/>
  <c r="D38" i="50"/>
  <c r="C38" i="50"/>
  <c r="I37" i="50"/>
  <c r="H37" i="50"/>
  <c r="G37" i="50"/>
  <c r="F37" i="50"/>
  <c r="E37" i="50"/>
  <c r="D37" i="50"/>
  <c r="C37" i="50"/>
  <c r="I36" i="50"/>
  <c r="H36" i="50"/>
  <c r="G36" i="50"/>
  <c r="F36" i="50"/>
  <c r="E36" i="50"/>
  <c r="D36" i="50"/>
  <c r="C36" i="50"/>
  <c r="I35" i="50"/>
  <c r="H35" i="50"/>
  <c r="G35" i="50"/>
  <c r="F35" i="50"/>
  <c r="E35" i="50"/>
  <c r="D35" i="50"/>
  <c r="C35" i="50"/>
  <c r="I34" i="50"/>
  <c r="H34" i="50"/>
  <c r="G34" i="50"/>
  <c r="F34" i="50"/>
  <c r="E34" i="50"/>
  <c r="D34" i="50"/>
  <c r="C34" i="50"/>
  <c r="I33" i="50"/>
  <c r="H33" i="50"/>
  <c r="G33" i="50"/>
  <c r="F33" i="50"/>
  <c r="E33" i="50"/>
  <c r="D33" i="50"/>
  <c r="C33" i="50"/>
  <c r="I32" i="50"/>
  <c r="H32" i="50"/>
  <c r="G32" i="50"/>
  <c r="F32" i="50"/>
  <c r="E32" i="50"/>
  <c r="D32" i="50"/>
  <c r="C32" i="50"/>
  <c r="I31" i="50"/>
  <c r="H31" i="50"/>
  <c r="G31" i="50"/>
  <c r="F31" i="50"/>
  <c r="E31" i="50"/>
  <c r="D31" i="50"/>
  <c r="C31" i="50"/>
  <c r="I30" i="50"/>
  <c r="H30" i="50"/>
  <c r="G30" i="50"/>
  <c r="F30" i="50"/>
  <c r="E30" i="50"/>
  <c r="D30" i="50"/>
  <c r="C30" i="50"/>
  <c r="I29" i="50"/>
  <c r="H29" i="50"/>
  <c r="G29" i="50"/>
  <c r="F29" i="50"/>
  <c r="E29" i="50"/>
  <c r="D29" i="50"/>
  <c r="C29" i="50"/>
  <c r="I28" i="50"/>
  <c r="H28" i="50"/>
  <c r="G28" i="50"/>
  <c r="F28" i="50"/>
  <c r="E28" i="50"/>
  <c r="D28" i="50"/>
  <c r="C28" i="50"/>
  <c r="I27" i="50"/>
  <c r="H27" i="50"/>
  <c r="G27" i="50"/>
  <c r="F27" i="50"/>
  <c r="E27" i="50"/>
  <c r="D27" i="50"/>
  <c r="C27" i="50"/>
  <c r="I26" i="50"/>
  <c r="H26" i="50"/>
  <c r="G26" i="50"/>
  <c r="F26" i="50"/>
  <c r="E26" i="50"/>
  <c r="D26" i="50"/>
  <c r="C26" i="50"/>
  <c r="I25" i="50"/>
  <c r="H25" i="50"/>
  <c r="G25" i="50"/>
  <c r="F25" i="50"/>
  <c r="E25" i="50"/>
  <c r="D25" i="50"/>
  <c r="C25" i="50"/>
  <c r="I24" i="50"/>
  <c r="H24" i="50"/>
  <c r="G24" i="50"/>
  <c r="F24" i="50"/>
  <c r="E24" i="50"/>
  <c r="D24" i="50"/>
  <c r="C24" i="50"/>
  <c r="I23" i="50"/>
  <c r="H23" i="50"/>
  <c r="G23" i="50"/>
  <c r="F23" i="50"/>
  <c r="E23" i="50"/>
  <c r="D23" i="50"/>
  <c r="C23" i="50"/>
  <c r="I22" i="50"/>
  <c r="H22" i="50"/>
  <c r="G22" i="50"/>
  <c r="F22" i="50"/>
  <c r="E22" i="50"/>
  <c r="D22" i="50"/>
  <c r="C22" i="50"/>
  <c r="I21" i="50"/>
  <c r="H21" i="50"/>
  <c r="G21" i="50"/>
  <c r="F21" i="50"/>
  <c r="E21" i="50"/>
  <c r="D21" i="50"/>
  <c r="C21" i="50"/>
  <c r="I20" i="50"/>
  <c r="H20" i="50"/>
  <c r="G20" i="50"/>
  <c r="F20" i="50"/>
  <c r="E20" i="50"/>
  <c r="D20" i="50"/>
  <c r="C20" i="50"/>
  <c r="I19" i="50"/>
  <c r="H19" i="50"/>
  <c r="G19" i="50"/>
  <c r="F19" i="50"/>
  <c r="E19" i="50"/>
  <c r="D19" i="50"/>
  <c r="C19" i="50"/>
  <c r="I18" i="50"/>
  <c r="H18" i="50"/>
  <c r="G18" i="50"/>
  <c r="F18" i="50"/>
  <c r="E18" i="50"/>
  <c r="D18" i="50"/>
  <c r="C18" i="50"/>
  <c r="I17" i="50"/>
  <c r="H17" i="50"/>
  <c r="G17" i="50"/>
  <c r="F17" i="50"/>
  <c r="E17" i="50"/>
  <c r="D17" i="50"/>
  <c r="C17" i="50"/>
  <c r="I16" i="50"/>
  <c r="H16" i="50"/>
  <c r="G16" i="50"/>
  <c r="F16" i="50"/>
  <c r="E16" i="50"/>
  <c r="D16" i="50"/>
  <c r="C16" i="50"/>
  <c r="I15" i="50"/>
  <c r="H15" i="50"/>
  <c r="G15" i="50"/>
  <c r="F15" i="50"/>
  <c r="E15" i="50"/>
  <c r="D15" i="50"/>
  <c r="C15" i="50"/>
  <c r="I14" i="50"/>
  <c r="H14" i="50"/>
  <c r="G14" i="50"/>
  <c r="F14" i="50"/>
  <c r="E14" i="50"/>
  <c r="D14" i="50"/>
  <c r="C14" i="50"/>
  <c r="I13" i="50"/>
  <c r="H13" i="50"/>
  <c r="G13" i="50"/>
  <c r="F13" i="50"/>
  <c r="E13" i="50"/>
  <c r="D13" i="50"/>
  <c r="C13" i="50"/>
  <c r="I12" i="50"/>
  <c r="H12" i="50"/>
  <c r="G12" i="50"/>
  <c r="F12" i="50"/>
  <c r="E12" i="50"/>
  <c r="D12" i="50"/>
  <c r="C12" i="50"/>
  <c r="I11" i="50"/>
  <c r="H11" i="50"/>
  <c r="G11" i="50"/>
  <c r="F11" i="50"/>
  <c r="E11" i="50"/>
  <c r="D11" i="50"/>
  <c r="C11" i="50"/>
  <c r="I10" i="50"/>
  <c r="H10" i="50"/>
  <c r="G10" i="50"/>
  <c r="F10" i="50"/>
  <c r="E10" i="50"/>
  <c r="D10" i="50"/>
  <c r="C10" i="50"/>
  <c r="I9" i="50"/>
  <c r="H9" i="50"/>
  <c r="G9" i="50"/>
  <c r="F9" i="50"/>
  <c r="E9" i="50"/>
  <c r="D9" i="50"/>
  <c r="C9" i="50"/>
  <c r="I8" i="50"/>
  <c r="H8" i="50"/>
  <c r="G8" i="50"/>
  <c r="F8" i="50"/>
  <c r="E8" i="50"/>
  <c r="D8" i="50"/>
  <c r="C8" i="50"/>
  <c r="I7" i="50"/>
  <c r="H7" i="50"/>
  <c r="G7" i="50"/>
  <c r="F7" i="50"/>
  <c r="E7" i="50"/>
  <c r="D7" i="50"/>
  <c r="C7" i="50"/>
  <c r="I6" i="50"/>
  <c r="H6" i="50"/>
  <c r="G6" i="50"/>
  <c r="F6" i="50"/>
  <c r="E6" i="50"/>
  <c r="D6" i="50"/>
  <c r="C6" i="50"/>
  <c r="I5" i="50"/>
  <c r="H5" i="50"/>
  <c r="G5" i="50"/>
  <c r="F5" i="50"/>
  <c r="E5" i="50"/>
  <c r="D5" i="50"/>
  <c r="C5" i="50"/>
  <c r="I4" i="50"/>
  <c r="H4" i="50"/>
  <c r="G4" i="50"/>
  <c r="F4" i="50"/>
  <c r="E4" i="50"/>
  <c r="D4" i="50"/>
  <c r="C4" i="50"/>
  <c r="I37" i="49"/>
  <c r="H37" i="49"/>
  <c r="G37" i="49"/>
  <c r="F37" i="49"/>
  <c r="E37" i="49"/>
  <c r="D37" i="49"/>
  <c r="C37" i="49"/>
  <c r="I36" i="49"/>
  <c r="H36" i="49"/>
  <c r="G36" i="49"/>
  <c r="F36" i="49"/>
  <c r="E36" i="49"/>
  <c r="D36" i="49"/>
  <c r="C36" i="49"/>
  <c r="I35" i="49"/>
  <c r="H35" i="49"/>
  <c r="G35" i="49"/>
  <c r="F35" i="49"/>
  <c r="E35" i="49"/>
  <c r="D35" i="49"/>
  <c r="C35" i="49"/>
  <c r="I34" i="49"/>
  <c r="H34" i="49"/>
  <c r="G34" i="49"/>
  <c r="F34" i="49"/>
  <c r="E34" i="49"/>
  <c r="D34" i="49"/>
  <c r="C34" i="49"/>
  <c r="I33" i="49"/>
  <c r="H33" i="49"/>
  <c r="G33" i="49"/>
  <c r="F33" i="49"/>
  <c r="E33" i="49"/>
  <c r="D33" i="49"/>
  <c r="C33" i="49"/>
  <c r="I32" i="49"/>
  <c r="H32" i="49"/>
  <c r="G32" i="49"/>
  <c r="F32" i="49"/>
  <c r="E32" i="49"/>
  <c r="D32" i="49"/>
  <c r="C32" i="49"/>
  <c r="I31" i="49"/>
  <c r="H31" i="49"/>
  <c r="G31" i="49"/>
  <c r="F31" i="49"/>
  <c r="E31" i="49"/>
  <c r="D31" i="49"/>
  <c r="C31" i="49"/>
  <c r="I30" i="49"/>
  <c r="H30" i="49"/>
  <c r="G30" i="49"/>
  <c r="F30" i="49"/>
  <c r="E30" i="49"/>
  <c r="D30" i="49"/>
  <c r="C30" i="49"/>
  <c r="I29" i="49"/>
  <c r="H29" i="49"/>
  <c r="G29" i="49"/>
  <c r="F29" i="49"/>
  <c r="E29" i="49"/>
  <c r="D29" i="49"/>
  <c r="C29" i="49"/>
  <c r="I28" i="49"/>
  <c r="H28" i="49"/>
  <c r="G28" i="49"/>
  <c r="F28" i="49"/>
  <c r="E28" i="49"/>
  <c r="D28" i="49"/>
  <c r="C28" i="49"/>
  <c r="I27" i="49"/>
  <c r="H27" i="49"/>
  <c r="G27" i="49"/>
  <c r="F27" i="49"/>
  <c r="E27" i="49"/>
  <c r="D27" i="49"/>
  <c r="C27" i="49"/>
  <c r="I26" i="49"/>
  <c r="H26" i="49"/>
  <c r="G26" i="49"/>
  <c r="F26" i="49"/>
  <c r="E26" i="49"/>
  <c r="D26" i="49"/>
  <c r="C26" i="49"/>
  <c r="I25" i="49"/>
  <c r="H25" i="49"/>
  <c r="G25" i="49"/>
  <c r="F25" i="49"/>
  <c r="E25" i="49"/>
  <c r="D25" i="49"/>
  <c r="C25" i="49"/>
  <c r="I24" i="49"/>
  <c r="H24" i="49"/>
  <c r="G24" i="49"/>
  <c r="F24" i="49"/>
  <c r="E24" i="49"/>
  <c r="D24" i="49"/>
  <c r="C24" i="49"/>
  <c r="I23" i="49"/>
  <c r="H23" i="49"/>
  <c r="G23" i="49"/>
  <c r="F23" i="49"/>
  <c r="E23" i="49"/>
  <c r="D23" i="49"/>
  <c r="C23" i="49"/>
  <c r="I22" i="49"/>
  <c r="H22" i="49"/>
  <c r="G22" i="49"/>
  <c r="F22" i="49"/>
  <c r="E22" i="49"/>
  <c r="D22" i="49"/>
  <c r="C22" i="49"/>
  <c r="I21" i="49"/>
  <c r="H21" i="49"/>
  <c r="G21" i="49"/>
  <c r="F21" i="49"/>
  <c r="E21" i="49"/>
  <c r="D21" i="49"/>
  <c r="C21" i="49"/>
  <c r="I20" i="49"/>
  <c r="H20" i="49"/>
  <c r="G20" i="49"/>
  <c r="F20" i="49"/>
  <c r="E20" i="49"/>
  <c r="D20" i="49"/>
  <c r="C20" i="49"/>
  <c r="I19" i="49"/>
  <c r="H19" i="49"/>
  <c r="G19" i="49"/>
  <c r="F19" i="49"/>
  <c r="E19" i="49"/>
  <c r="D19" i="49"/>
  <c r="C19" i="49"/>
  <c r="I18" i="49"/>
  <c r="H18" i="49"/>
  <c r="G18" i="49"/>
  <c r="F18" i="49"/>
  <c r="E18" i="49"/>
  <c r="D18" i="49"/>
  <c r="C18" i="49"/>
  <c r="I17" i="49"/>
  <c r="H17" i="49"/>
  <c r="G17" i="49"/>
  <c r="F17" i="49"/>
  <c r="E17" i="49"/>
  <c r="D17" i="49"/>
  <c r="C17" i="49"/>
  <c r="I16" i="49"/>
  <c r="H16" i="49"/>
  <c r="G16" i="49"/>
  <c r="F16" i="49"/>
  <c r="E16" i="49"/>
  <c r="D16" i="49"/>
  <c r="C16" i="49"/>
  <c r="I15" i="49"/>
  <c r="H15" i="49"/>
  <c r="G15" i="49"/>
  <c r="F15" i="49"/>
  <c r="E15" i="49"/>
  <c r="D15" i="49"/>
  <c r="C15" i="49"/>
  <c r="I14" i="49"/>
  <c r="H14" i="49"/>
  <c r="G14" i="49"/>
  <c r="F14" i="49"/>
  <c r="E14" i="49"/>
  <c r="D14" i="49"/>
  <c r="C14" i="49"/>
  <c r="I13" i="49"/>
  <c r="H13" i="49"/>
  <c r="G13" i="49"/>
  <c r="F13" i="49"/>
  <c r="E13" i="49"/>
  <c r="D13" i="49"/>
  <c r="C13" i="49"/>
  <c r="I12" i="49"/>
  <c r="H12" i="49"/>
  <c r="G12" i="49"/>
  <c r="F12" i="49"/>
  <c r="E12" i="49"/>
  <c r="D12" i="49"/>
  <c r="C12" i="49"/>
  <c r="I11" i="49"/>
  <c r="H11" i="49"/>
  <c r="G11" i="49"/>
  <c r="F11" i="49"/>
  <c r="E11" i="49"/>
  <c r="D11" i="49"/>
  <c r="C11" i="49"/>
  <c r="I10" i="49"/>
  <c r="H10" i="49"/>
  <c r="G10" i="49"/>
  <c r="F10" i="49"/>
  <c r="E10" i="49"/>
  <c r="D10" i="49"/>
  <c r="C10" i="49"/>
  <c r="I9" i="49"/>
  <c r="H9" i="49"/>
  <c r="G9" i="49"/>
  <c r="F9" i="49"/>
  <c r="E9" i="49"/>
  <c r="D9" i="49"/>
  <c r="C9" i="49"/>
  <c r="I8" i="49"/>
  <c r="H8" i="49"/>
  <c r="G8" i="49"/>
  <c r="F8" i="49"/>
  <c r="E8" i="49"/>
  <c r="D8" i="49"/>
  <c r="C8" i="49"/>
  <c r="I7" i="49"/>
  <c r="H7" i="49"/>
  <c r="G7" i="49"/>
  <c r="F7" i="49"/>
  <c r="E7" i="49"/>
  <c r="D7" i="49"/>
  <c r="C7" i="49"/>
  <c r="I6" i="49"/>
  <c r="H6" i="49"/>
  <c r="G6" i="49"/>
  <c r="F6" i="49"/>
  <c r="E6" i="49"/>
  <c r="D6" i="49"/>
  <c r="C6" i="49"/>
  <c r="I5" i="49"/>
  <c r="H5" i="49"/>
  <c r="G5" i="49"/>
  <c r="F5" i="49"/>
  <c r="E5" i="49"/>
  <c r="D5" i="49"/>
  <c r="C5" i="49"/>
  <c r="I4" i="49"/>
  <c r="H4" i="49"/>
  <c r="G4" i="49"/>
  <c r="F4" i="49"/>
  <c r="E4" i="49"/>
  <c r="D4" i="49"/>
  <c r="C4" i="49"/>
  <c r="I37" i="48"/>
  <c r="H37" i="48"/>
  <c r="G37" i="48"/>
  <c r="F37" i="48"/>
  <c r="E37" i="48"/>
  <c r="D37" i="48"/>
  <c r="C37" i="48"/>
  <c r="I36" i="48"/>
  <c r="H36" i="48"/>
  <c r="G36" i="48"/>
  <c r="F36" i="48"/>
  <c r="E36" i="48"/>
  <c r="D36" i="48"/>
  <c r="C36" i="48"/>
  <c r="I35" i="48"/>
  <c r="H35" i="48"/>
  <c r="G35" i="48"/>
  <c r="F35" i="48"/>
  <c r="E35" i="48"/>
  <c r="D35" i="48"/>
  <c r="C35" i="48"/>
  <c r="I34" i="48"/>
  <c r="H34" i="48"/>
  <c r="G34" i="48"/>
  <c r="F34" i="48"/>
  <c r="E34" i="48"/>
  <c r="D34" i="48"/>
  <c r="C34" i="48"/>
  <c r="I33" i="48"/>
  <c r="H33" i="48"/>
  <c r="G33" i="48"/>
  <c r="F33" i="48"/>
  <c r="E33" i="48"/>
  <c r="D33" i="48"/>
  <c r="C33" i="48"/>
  <c r="I32" i="48"/>
  <c r="H32" i="48"/>
  <c r="G32" i="48"/>
  <c r="F32" i="48"/>
  <c r="E32" i="48"/>
  <c r="D32" i="48"/>
  <c r="C32" i="48"/>
  <c r="I31" i="48"/>
  <c r="H31" i="48"/>
  <c r="G31" i="48"/>
  <c r="F31" i="48"/>
  <c r="E31" i="48"/>
  <c r="D31" i="48"/>
  <c r="C31" i="48"/>
  <c r="I30" i="48"/>
  <c r="H30" i="48"/>
  <c r="G30" i="48"/>
  <c r="F30" i="48"/>
  <c r="E30" i="48"/>
  <c r="D30" i="48"/>
  <c r="C30" i="48"/>
  <c r="I29" i="48"/>
  <c r="H29" i="48"/>
  <c r="G29" i="48"/>
  <c r="F29" i="48"/>
  <c r="E29" i="48"/>
  <c r="D29" i="48"/>
  <c r="C29" i="48"/>
  <c r="I28" i="48"/>
  <c r="H28" i="48"/>
  <c r="G28" i="48"/>
  <c r="F28" i="48"/>
  <c r="E28" i="48"/>
  <c r="D28" i="48"/>
  <c r="C28" i="48"/>
  <c r="I27" i="48"/>
  <c r="H27" i="48"/>
  <c r="G27" i="48"/>
  <c r="F27" i="48"/>
  <c r="E27" i="48"/>
  <c r="D27" i="48"/>
  <c r="C27" i="48"/>
  <c r="I26" i="48"/>
  <c r="H26" i="48"/>
  <c r="G26" i="48"/>
  <c r="F26" i="48"/>
  <c r="E26" i="48"/>
  <c r="D26" i="48"/>
  <c r="C26" i="48"/>
  <c r="I25" i="48"/>
  <c r="H25" i="48"/>
  <c r="G25" i="48"/>
  <c r="F25" i="48"/>
  <c r="E25" i="48"/>
  <c r="D25" i="48"/>
  <c r="C25" i="48"/>
  <c r="I24" i="48"/>
  <c r="H24" i="48"/>
  <c r="G24" i="48"/>
  <c r="F24" i="48"/>
  <c r="E24" i="48"/>
  <c r="D24" i="48"/>
  <c r="C24" i="48"/>
  <c r="I23" i="48"/>
  <c r="H23" i="48"/>
  <c r="G23" i="48"/>
  <c r="F23" i="48"/>
  <c r="E23" i="48"/>
  <c r="D23" i="48"/>
  <c r="C23" i="48"/>
  <c r="I22" i="48"/>
  <c r="H22" i="48"/>
  <c r="G22" i="48"/>
  <c r="F22" i="48"/>
  <c r="E22" i="48"/>
  <c r="D22" i="48"/>
  <c r="C22" i="48"/>
  <c r="I21" i="48"/>
  <c r="H21" i="48"/>
  <c r="G21" i="48"/>
  <c r="F21" i="48"/>
  <c r="E21" i="48"/>
  <c r="D21" i="48"/>
  <c r="C21" i="48"/>
  <c r="I20" i="48"/>
  <c r="H20" i="48"/>
  <c r="G20" i="48"/>
  <c r="F20" i="48"/>
  <c r="E20" i="48"/>
  <c r="D20" i="48"/>
  <c r="C20" i="48"/>
  <c r="I19" i="48"/>
  <c r="H19" i="48"/>
  <c r="G19" i="48"/>
  <c r="F19" i="48"/>
  <c r="E19" i="48"/>
  <c r="D19" i="48"/>
  <c r="C19" i="48"/>
  <c r="I18" i="48"/>
  <c r="H18" i="48"/>
  <c r="G18" i="48"/>
  <c r="F18" i="48"/>
  <c r="E18" i="48"/>
  <c r="D18" i="48"/>
  <c r="C18" i="48"/>
  <c r="I17" i="48"/>
  <c r="H17" i="48"/>
  <c r="G17" i="48"/>
  <c r="F17" i="48"/>
  <c r="E17" i="48"/>
  <c r="D17" i="48"/>
  <c r="C17" i="48"/>
  <c r="I16" i="48"/>
  <c r="H16" i="48"/>
  <c r="G16" i="48"/>
  <c r="F16" i="48"/>
  <c r="E16" i="48"/>
  <c r="D16" i="48"/>
  <c r="C16" i="48"/>
  <c r="I15" i="48"/>
  <c r="H15" i="48"/>
  <c r="G15" i="48"/>
  <c r="F15" i="48"/>
  <c r="E15" i="48"/>
  <c r="D15" i="48"/>
  <c r="C15" i="48"/>
  <c r="I14" i="48"/>
  <c r="H14" i="48"/>
  <c r="G14" i="48"/>
  <c r="F14" i="48"/>
  <c r="E14" i="48"/>
  <c r="D14" i="48"/>
  <c r="C14" i="48"/>
  <c r="I13" i="48"/>
  <c r="H13" i="48"/>
  <c r="G13" i="48"/>
  <c r="F13" i="48"/>
  <c r="E13" i="48"/>
  <c r="D13" i="48"/>
  <c r="C13" i="48"/>
  <c r="I12" i="48"/>
  <c r="H12" i="48"/>
  <c r="G12" i="48"/>
  <c r="F12" i="48"/>
  <c r="E12" i="48"/>
  <c r="D12" i="48"/>
  <c r="C12" i="48"/>
  <c r="I11" i="48"/>
  <c r="H11" i="48"/>
  <c r="G11" i="48"/>
  <c r="F11" i="48"/>
  <c r="E11" i="48"/>
  <c r="D11" i="48"/>
  <c r="C11" i="48"/>
  <c r="I10" i="48"/>
  <c r="H10" i="48"/>
  <c r="G10" i="48"/>
  <c r="F10" i="48"/>
  <c r="E10" i="48"/>
  <c r="D10" i="48"/>
  <c r="C10" i="48"/>
  <c r="I9" i="48"/>
  <c r="H9" i="48"/>
  <c r="G9" i="48"/>
  <c r="F9" i="48"/>
  <c r="E9" i="48"/>
  <c r="D9" i="48"/>
  <c r="C9" i="48"/>
  <c r="I8" i="48"/>
  <c r="H8" i="48"/>
  <c r="G8" i="48"/>
  <c r="F8" i="48"/>
  <c r="E8" i="48"/>
  <c r="D8" i="48"/>
  <c r="C8" i="48"/>
  <c r="I7" i="48"/>
  <c r="H7" i="48"/>
  <c r="G7" i="48"/>
  <c r="F7" i="48"/>
  <c r="E7" i="48"/>
  <c r="D7" i="48"/>
  <c r="C7" i="48"/>
  <c r="I6" i="48"/>
  <c r="H6" i="48"/>
  <c r="G6" i="48"/>
  <c r="F6" i="48"/>
  <c r="E6" i="48"/>
  <c r="D6" i="48"/>
  <c r="C6" i="48"/>
  <c r="I5" i="48"/>
  <c r="H5" i="48"/>
  <c r="G5" i="48"/>
  <c r="F5" i="48"/>
  <c r="E5" i="48"/>
  <c r="D5" i="48"/>
  <c r="C5" i="48"/>
  <c r="I4" i="48"/>
  <c r="H4" i="48"/>
  <c r="G4" i="48"/>
  <c r="F4" i="48"/>
  <c r="E4" i="48"/>
  <c r="D4" i="48"/>
  <c r="C4" i="48"/>
  <c r="I38" i="47"/>
  <c r="H38" i="47"/>
  <c r="G38" i="47"/>
  <c r="F38" i="47"/>
  <c r="E38" i="47"/>
  <c r="D38" i="47"/>
  <c r="C38" i="47"/>
  <c r="I37" i="47"/>
  <c r="H37" i="47"/>
  <c r="G37" i="47"/>
  <c r="F37" i="47"/>
  <c r="E37" i="47"/>
  <c r="D37" i="47"/>
  <c r="C37" i="47"/>
  <c r="I36" i="47"/>
  <c r="H36" i="47"/>
  <c r="G36" i="47"/>
  <c r="F36" i="47"/>
  <c r="E36" i="47"/>
  <c r="D36" i="47"/>
  <c r="C36" i="47"/>
  <c r="I35" i="47"/>
  <c r="H35" i="47"/>
  <c r="G35" i="47"/>
  <c r="F35" i="47"/>
  <c r="E35" i="47"/>
  <c r="D35" i="47"/>
  <c r="C35" i="47"/>
  <c r="I34" i="47"/>
  <c r="H34" i="47"/>
  <c r="G34" i="47"/>
  <c r="F34" i="47"/>
  <c r="E34" i="47"/>
  <c r="D34" i="47"/>
  <c r="C34" i="47"/>
  <c r="I33" i="47"/>
  <c r="H33" i="47"/>
  <c r="G33" i="47"/>
  <c r="F33" i="47"/>
  <c r="E33" i="47"/>
  <c r="D33" i="47"/>
  <c r="C33" i="47"/>
  <c r="I32" i="47"/>
  <c r="H32" i="47"/>
  <c r="G32" i="47"/>
  <c r="F32" i="47"/>
  <c r="E32" i="47"/>
  <c r="D32" i="47"/>
  <c r="C32" i="47"/>
  <c r="I31" i="47"/>
  <c r="H31" i="47"/>
  <c r="G31" i="47"/>
  <c r="F31" i="47"/>
  <c r="E31" i="47"/>
  <c r="D31" i="47"/>
  <c r="C31" i="47"/>
  <c r="I30" i="47"/>
  <c r="H30" i="47"/>
  <c r="G30" i="47"/>
  <c r="F30" i="47"/>
  <c r="E30" i="47"/>
  <c r="D30" i="47"/>
  <c r="C30" i="47"/>
  <c r="I29" i="47"/>
  <c r="H29" i="47"/>
  <c r="G29" i="47"/>
  <c r="F29" i="47"/>
  <c r="E29" i="47"/>
  <c r="D29" i="47"/>
  <c r="C29" i="47"/>
  <c r="I28" i="47"/>
  <c r="H28" i="47"/>
  <c r="G28" i="47"/>
  <c r="F28" i="47"/>
  <c r="E28" i="47"/>
  <c r="D28" i="47"/>
  <c r="C28" i="47"/>
  <c r="I27" i="47"/>
  <c r="H27" i="47"/>
  <c r="G27" i="47"/>
  <c r="F27" i="47"/>
  <c r="E27" i="47"/>
  <c r="D27" i="47"/>
  <c r="C27" i="47"/>
  <c r="I26" i="47"/>
  <c r="H26" i="47"/>
  <c r="G26" i="47"/>
  <c r="F26" i="47"/>
  <c r="E26" i="47"/>
  <c r="D26" i="47"/>
  <c r="C26" i="47"/>
  <c r="I25" i="47"/>
  <c r="H25" i="47"/>
  <c r="G25" i="47"/>
  <c r="F25" i="47"/>
  <c r="E25" i="47"/>
  <c r="D25" i="47"/>
  <c r="C25" i="47"/>
  <c r="I24" i="47"/>
  <c r="H24" i="47"/>
  <c r="G24" i="47"/>
  <c r="F24" i="47"/>
  <c r="E24" i="47"/>
  <c r="D24" i="47"/>
  <c r="C24" i="47"/>
  <c r="I23" i="47"/>
  <c r="H23" i="47"/>
  <c r="G23" i="47"/>
  <c r="F23" i="47"/>
  <c r="E23" i="47"/>
  <c r="D23" i="47"/>
  <c r="C23" i="47"/>
  <c r="I22" i="47"/>
  <c r="H22" i="47"/>
  <c r="G22" i="47"/>
  <c r="F22" i="47"/>
  <c r="E22" i="47"/>
  <c r="D22" i="47"/>
  <c r="C22" i="47"/>
  <c r="I21" i="47"/>
  <c r="H21" i="47"/>
  <c r="G21" i="47"/>
  <c r="F21" i="47"/>
  <c r="E21" i="47"/>
  <c r="D21" i="47"/>
  <c r="C21" i="47"/>
  <c r="I20" i="47"/>
  <c r="H20" i="47"/>
  <c r="G20" i="47"/>
  <c r="F20" i="47"/>
  <c r="E20" i="47"/>
  <c r="D20" i="47"/>
  <c r="C20" i="47"/>
  <c r="I19" i="47"/>
  <c r="H19" i="47"/>
  <c r="G19" i="47"/>
  <c r="F19" i="47"/>
  <c r="E19" i="47"/>
  <c r="D19" i="47"/>
  <c r="C19" i="47"/>
  <c r="I18" i="47"/>
  <c r="H18" i="47"/>
  <c r="G18" i="47"/>
  <c r="F18" i="47"/>
  <c r="E18" i="47"/>
  <c r="D18" i="47"/>
  <c r="C18" i="47"/>
  <c r="I17" i="47"/>
  <c r="H17" i="47"/>
  <c r="G17" i="47"/>
  <c r="F17" i="47"/>
  <c r="E17" i="47"/>
  <c r="D17" i="47"/>
  <c r="C17" i="47"/>
  <c r="I16" i="47"/>
  <c r="H16" i="47"/>
  <c r="G16" i="47"/>
  <c r="F16" i="47"/>
  <c r="E16" i="47"/>
  <c r="D16" i="47"/>
  <c r="C16" i="47"/>
  <c r="I15" i="47"/>
  <c r="H15" i="47"/>
  <c r="G15" i="47"/>
  <c r="F15" i="47"/>
  <c r="E15" i="47"/>
  <c r="D15" i="47"/>
  <c r="C15" i="47"/>
  <c r="I14" i="47"/>
  <c r="H14" i="47"/>
  <c r="G14" i="47"/>
  <c r="F14" i="47"/>
  <c r="E14" i="47"/>
  <c r="D14" i="47"/>
  <c r="C14" i="47"/>
  <c r="I13" i="47"/>
  <c r="H13" i="47"/>
  <c r="G13" i="47"/>
  <c r="F13" i="47"/>
  <c r="E13" i="47"/>
  <c r="D13" i="47"/>
  <c r="C13" i="47"/>
  <c r="I12" i="47"/>
  <c r="H12" i="47"/>
  <c r="G12" i="47"/>
  <c r="F12" i="47"/>
  <c r="E12" i="47"/>
  <c r="D12" i="47"/>
  <c r="C12" i="47"/>
  <c r="I11" i="47"/>
  <c r="H11" i="47"/>
  <c r="G11" i="47"/>
  <c r="F11" i="47"/>
  <c r="E11" i="47"/>
  <c r="D11" i="47"/>
  <c r="C11" i="47"/>
  <c r="I10" i="47"/>
  <c r="H10" i="47"/>
  <c r="G10" i="47"/>
  <c r="F10" i="47"/>
  <c r="E10" i="47"/>
  <c r="D10" i="47"/>
  <c r="C10" i="47"/>
  <c r="I9" i="47"/>
  <c r="H9" i="47"/>
  <c r="G9" i="47"/>
  <c r="F9" i="47"/>
  <c r="E9" i="47"/>
  <c r="D9" i="47"/>
  <c r="C9" i="47"/>
  <c r="I8" i="47"/>
  <c r="H8" i="47"/>
  <c r="G8" i="47"/>
  <c r="F8" i="47"/>
  <c r="E8" i="47"/>
  <c r="D8" i="47"/>
  <c r="C8" i="47"/>
  <c r="I7" i="47"/>
  <c r="H7" i="47"/>
  <c r="G7" i="47"/>
  <c r="F7" i="47"/>
  <c r="E7" i="47"/>
  <c r="D7" i="47"/>
  <c r="C7" i="47"/>
  <c r="I6" i="47"/>
  <c r="H6" i="47"/>
  <c r="G6" i="47"/>
  <c r="F6" i="47"/>
  <c r="E6" i="47"/>
  <c r="D6" i="47"/>
  <c r="C6" i="47"/>
  <c r="I5" i="47"/>
  <c r="H5" i="47"/>
  <c r="G5" i="47"/>
  <c r="F5" i="47"/>
  <c r="E5" i="47"/>
  <c r="D5" i="47"/>
  <c r="C5" i="47"/>
  <c r="I4" i="47"/>
  <c r="H4" i="47"/>
  <c r="G4" i="47"/>
  <c r="F4" i="47"/>
  <c r="E4" i="47"/>
  <c r="D4" i="47"/>
  <c r="C4" i="47"/>
  <c r="J37" i="46"/>
  <c r="I37" i="46"/>
  <c r="H37" i="46"/>
  <c r="G37" i="46"/>
  <c r="F37" i="46"/>
  <c r="E37" i="46"/>
  <c r="D37" i="46"/>
  <c r="C37" i="46"/>
  <c r="J36" i="46"/>
  <c r="I36" i="46"/>
  <c r="H36" i="46"/>
  <c r="G36" i="46"/>
  <c r="F36" i="46"/>
  <c r="E36" i="46"/>
  <c r="D36" i="46"/>
  <c r="C36" i="46"/>
  <c r="J35" i="46"/>
  <c r="I35" i="46"/>
  <c r="H35" i="46"/>
  <c r="G35" i="46"/>
  <c r="F35" i="46"/>
  <c r="E35" i="46"/>
  <c r="D35" i="46"/>
  <c r="C35" i="46"/>
  <c r="J34" i="46"/>
  <c r="I34" i="46"/>
  <c r="H34" i="46"/>
  <c r="G34" i="46"/>
  <c r="F34" i="46"/>
  <c r="E34" i="46"/>
  <c r="D34" i="46"/>
  <c r="C34" i="46"/>
  <c r="J33" i="46"/>
  <c r="I33" i="46"/>
  <c r="H33" i="46"/>
  <c r="G33" i="46"/>
  <c r="F33" i="46"/>
  <c r="E33" i="46"/>
  <c r="D33" i="46"/>
  <c r="C33" i="46"/>
  <c r="J32" i="46"/>
  <c r="I32" i="46"/>
  <c r="H32" i="46"/>
  <c r="G32" i="46"/>
  <c r="F32" i="46"/>
  <c r="E32" i="46"/>
  <c r="D32" i="46"/>
  <c r="C32" i="46"/>
  <c r="J31" i="46"/>
  <c r="I31" i="46"/>
  <c r="H31" i="46"/>
  <c r="G31" i="46"/>
  <c r="F31" i="46"/>
  <c r="E31" i="46"/>
  <c r="D31" i="46"/>
  <c r="C31" i="46"/>
  <c r="J30" i="46"/>
  <c r="I30" i="46"/>
  <c r="H30" i="46"/>
  <c r="G30" i="46"/>
  <c r="F30" i="46"/>
  <c r="E30" i="46"/>
  <c r="D30" i="46"/>
  <c r="C30" i="46"/>
  <c r="J29" i="46"/>
  <c r="I29" i="46"/>
  <c r="H29" i="46"/>
  <c r="G29" i="46"/>
  <c r="F29" i="46"/>
  <c r="E29" i="46"/>
  <c r="D29" i="46"/>
  <c r="C29" i="46"/>
  <c r="J28" i="46"/>
  <c r="I28" i="46"/>
  <c r="H28" i="46"/>
  <c r="G28" i="46"/>
  <c r="F28" i="46"/>
  <c r="E28" i="46"/>
  <c r="D28" i="46"/>
  <c r="C28" i="46"/>
  <c r="J27" i="46"/>
  <c r="I27" i="46"/>
  <c r="H27" i="46"/>
  <c r="G27" i="46"/>
  <c r="F27" i="46"/>
  <c r="E27" i="46"/>
  <c r="D27" i="46"/>
  <c r="C27" i="46"/>
  <c r="J26" i="46"/>
  <c r="I26" i="46"/>
  <c r="H26" i="46"/>
  <c r="G26" i="46"/>
  <c r="F26" i="46"/>
  <c r="E26" i="46"/>
  <c r="D26" i="46"/>
  <c r="C26" i="46"/>
  <c r="J25" i="46"/>
  <c r="I25" i="46"/>
  <c r="H25" i="46"/>
  <c r="G25" i="46"/>
  <c r="F25" i="46"/>
  <c r="E25" i="46"/>
  <c r="D25" i="46"/>
  <c r="C25" i="46"/>
  <c r="J24" i="46"/>
  <c r="I24" i="46"/>
  <c r="H24" i="46"/>
  <c r="G24" i="46"/>
  <c r="F24" i="46"/>
  <c r="E24" i="46"/>
  <c r="D24" i="46"/>
  <c r="C24" i="46"/>
  <c r="J23" i="46"/>
  <c r="I23" i="46"/>
  <c r="H23" i="46"/>
  <c r="G23" i="46"/>
  <c r="F23" i="46"/>
  <c r="E23" i="46"/>
  <c r="D23" i="46"/>
  <c r="C23" i="46"/>
  <c r="J22" i="46"/>
  <c r="I22" i="46"/>
  <c r="H22" i="46"/>
  <c r="G22" i="46"/>
  <c r="F22" i="46"/>
  <c r="E22" i="46"/>
  <c r="D22" i="46"/>
  <c r="C22" i="46"/>
  <c r="J21" i="46"/>
  <c r="I21" i="46"/>
  <c r="H21" i="46"/>
  <c r="G21" i="46"/>
  <c r="F21" i="46"/>
  <c r="E21" i="46"/>
  <c r="D21" i="46"/>
  <c r="C21" i="46"/>
  <c r="J20" i="46"/>
  <c r="I20" i="46"/>
  <c r="H20" i="46"/>
  <c r="G20" i="46"/>
  <c r="F20" i="46"/>
  <c r="E20" i="46"/>
  <c r="D20" i="46"/>
  <c r="C20" i="46"/>
  <c r="J19" i="46"/>
  <c r="I19" i="46"/>
  <c r="H19" i="46"/>
  <c r="G19" i="46"/>
  <c r="F19" i="46"/>
  <c r="E19" i="46"/>
  <c r="D19" i="46"/>
  <c r="C19" i="46"/>
  <c r="J18" i="46"/>
  <c r="I18" i="46"/>
  <c r="H18" i="46"/>
  <c r="G18" i="46"/>
  <c r="F18" i="46"/>
  <c r="E18" i="46"/>
  <c r="D18" i="46"/>
  <c r="C18" i="46"/>
  <c r="J17" i="46"/>
  <c r="I17" i="46"/>
  <c r="H17" i="46"/>
  <c r="G17" i="46"/>
  <c r="F17" i="46"/>
  <c r="E17" i="46"/>
  <c r="D17" i="46"/>
  <c r="C17" i="46"/>
  <c r="J16" i="46"/>
  <c r="I16" i="46"/>
  <c r="H16" i="46"/>
  <c r="G16" i="46"/>
  <c r="F16" i="46"/>
  <c r="E16" i="46"/>
  <c r="D16" i="46"/>
  <c r="C16" i="46"/>
  <c r="J15" i="46"/>
  <c r="I15" i="46"/>
  <c r="H15" i="46"/>
  <c r="G15" i="46"/>
  <c r="F15" i="46"/>
  <c r="E15" i="46"/>
  <c r="D15" i="46"/>
  <c r="C15" i="46"/>
  <c r="J14" i="46"/>
  <c r="I14" i="46"/>
  <c r="H14" i="46"/>
  <c r="G14" i="46"/>
  <c r="F14" i="46"/>
  <c r="E14" i="46"/>
  <c r="D14" i="46"/>
  <c r="C14" i="46"/>
  <c r="J13" i="46"/>
  <c r="I13" i="46"/>
  <c r="H13" i="46"/>
  <c r="G13" i="46"/>
  <c r="F13" i="46"/>
  <c r="E13" i="46"/>
  <c r="D13" i="46"/>
  <c r="C13" i="46"/>
  <c r="J12" i="46"/>
  <c r="I12" i="46"/>
  <c r="H12" i="46"/>
  <c r="G12" i="46"/>
  <c r="F12" i="46"/>
  <c r="E12" i="46"/>
  <c r="D12" i="46"/>
  <c r="C12" i="46"/>
  <c r="J11" i="46"/>
  <c r="I11" i="46"/>
  <c r="H11" i="46"/>
  <c r="G11" i="46"/>
  <c r="F11" i="46"/>
  <c r="E11" i="46"/>
  <c r="D11" i="46"/>
  <c r="C11" i="46"/>
  <c r="J10" i="46"/>
  <c r="I10" i="46"/>
  <c r="H10" i="46"/>
  <c r="G10" i="46"/>
  <c r="F10" i="46"/>
  <c r="E10" i="46"/>
  <c r="D10" i="46"/>
  <c r="C10" i="46"/>
  <c r="J9" i="46"/>
  <c r="I9" i="46"/>
  <c r="H9" i="46"/>
  <c r="G9" i="46"/>
  <c r="F9" i="46"/>
  <c r="E9" i="46"/>
  <c r="D9" i="46"/>
  <c r="C9" i="46"/>
  <c r="J8" i="46"/>
  <c r="I8" i="46"/>
  <c r="H8" i="46"/>
  <c r="G8" i="46"/>
  <c r="F8" i="46"/>
  <c r="E8" i="46"/>
  <c r="D8" i="46"/>
  <c r="C8" i="46"/>
  <c r="J7" i="46"/>
  <c r="I7" i="46"/>
  <c r="H7" i="46"/>
  <c r="G7" i="46"/>
  <c r="F7" i="46"/>
  <c r="E7" i="46"/>
  <c r="D7" i="46"/>
  <c r="C7" i="46"/>
  <c r="J6" i="46"/>
  <c r="I6" i="46"/>
  <c r="H6" i="46"/>
  <c r="G6" i="46"/>
  <c r="F6" i="46"/>
  <c r="E6" i="46"/>
  <c r="D6" i="46"/>
  <c r="C6" i="46"/>
  <c r="J5" i="46"/>
  <c r="I5" i="46"/>
  <c r="H5" i="46"/>
  <c r="G5" i="46"/>
  <c r="F5" i="46"/>
  <c r="E5" i="46"/>
  <c r="D5" i="46"/>
  <c r="C5" i="46"/>
  <c r="J4" i="46"/>
  <c r="I4" i="46"/>
  <c r="H4" i="46"/>
  <c r="G4" i="46"/>
  <c r="F4" i="46"/>
  <c r="E4" i="46"/>
  <c r="D4" i="46"/>
  <c r="C4" i="46"/>
  <c r="J37" i="45"/>
  <c r="I37" i="45"/>
  <c r="H37" i="45"/>
  <c r="G37" i="45"/>
  <c r="F37" i="45"/>
  <c r="E37" i="45"/>
  <c r="D37" i="45"/>
  <c r="C37" i="45"/>
  <c r="J36" i="45"/>
  <c r="I36" i="45"/>
  <c r="H36" i="45"/>
  <c r="G36" i="45"/>
  <c r="F36" i="45"/>
  <c r="E36" i="45"/>
  <c r="D36" i="45"/>
  <c r="C36" i="45"/>
  <c r="J35" i="45"/>
  <c r="I35" i="45"/>
  <c r="H35" i="45"/>
  <c r="G35" i="45"/>
  <c r="F35" i="45"/>
  <c r="E35" i="45"/>
  <c r="D35" i="45"/>
  <c r="C35" i="45"/>
  <c r="J34" i="45"/>
  <c r="I34" i="45"/>
  <c r="H34" i="45"/>
  <c r="G34" i="45"/>
  <c r="F34" i="45"/>
  <c r="E34" i="45"/>
  <c r="D34" i="45"/>
  <c r="C34" i="45"/>
  <c r="J33" i="45"/>
  <c r="I33" i="45"/>
  <c r="H33" i="45"/>
  <c r="G33" i="45"/>
  <c r="F33" i="45"/>
  <c r="E33" i="45"/>
  <c r="D33" i="45"/>
  <c r="C33" i="45"/>
  <c r="J32" i="45"/>
  <c r="I32" i="45"/>
  <c r="H32" i="45"/>
  <c r="G32" i="45"/>
  <c r="F32" i="45"/>
  <c r="E32" i="45"/>
  <c r="D32" i="45"/>
  <c r="C32" i="45"/>
  <c r="J31" i="45"/>
  <c r="I31" i="45"/>
  <c r="H31" i="45"/>
  <c r="G31" i="45"/>
  <c r="F31" i="45"/>
  <c r="E31" i="45"/>
  <c r="D31" i="45"/>
  <c r="C31" i="45"/>
  <c r="J30" i="45"/>
  <c r="I30" i="45"/>
  <c r="H30" i="45"/>
  <c r="G30" i="45"/>
  <c r="F30" i="45"/>
  <c r="E30" i="45"/>
  <c r="D30" i="45"/>
  <c r="C30" i="45"/>
  <c r="J29" i="45"/>
  <c r="I29" i="45"/>
  <c r="H29" i="45"/>
  <c r="G29" i="45"/>
  <c r="F29" i="45"/>
  <c r="E29" i="45"/>
  <c r="D29" i="45"/>
  <c r="C29" i="45"/>
  <c r="J28" i="45"/>
  <c r="I28" i="45"/>
  <c r="H28" i="45"/>
  <c r="G28" i="45"/>
  <c r="F28" i="45"/>
  <c r="E28" i="45"/>
  <c r="D28" i="45"/>
  <c r="C28" i="45"/>
  <c r="J27" i="45"/>
  <c r="I27" i="45"/>
  <c r="H27" i="45"/>
  <c r="G27" i="45"/>
  <c r="F27" i="45"/>
  <c r="E27" i="45"/>
  <c r="D27" i="45"/>
  <c r="C27" i="45"/>
  <c r="J26" i="45"/>
  <c r="I26" i="45"/>
  <c r="H26" i="45"/>
  <c r="G26" i="45"/>
  <c r="F26" i="45"/>
  <c r="E26" i="45"/>
  <c r="D26" i="45"/>
  <c r="C26" i="45"/>
  <c r="J25" i="45"/>
  <c r="I25" i="45"/>
  <c r="H25" i="45"/>
  <c r="G25" i="45"/>
  <c r="F25" i="45"/>
  <c r="E25" i="45"/>
  <c r="D25" i="45"/>
  <c r="C25" i="45"/>
  <c r="J24" i="45"/>
  <c r="I24" i="45"/>
  <c r="H24" i="45"/>
  <c r="G24" i="45"/>
  <c r="F24" i="45"/>
  <c r="E24" i="45"/>
  <c r="D24" i="45"/>
  <c r="C24" i="45"/>
  <c r="J23" i="45"/>
  <c r="I23" i="45"/>
  <c r="H23" i="45"/>
  <c r="G23" i="45"/>
  <c r="F23" i="45"/>
  <c r="E23" i="45"/>
  <c r="D23" i="45"/>
  <c r="C23" i="45"/>
  <c r="J22" i="45"/>
  <c r="I22" i="45"/>
  <c r="H22" i="45"/>
  <c r="G22" i="45"/>
  <c r="F22" i="45"/>
  <c r="E22" i="45"/>
  <c r="D22" i="45"/>
  <c r="C22" i="45"/>
  <c r="J21" i="45"/>
  <c r="I21" i="45"/>
  <c r="H21" i="45"/>
  <c r="G21" i="45"/>
  <c r="F21" i="45"/>
  <c r="E21" i="45"/>
  <c r="D21" i="45"/>
  <c r="C21" i="45"/>
  <c r="J20" i="45"/>
  <c r="I20" i="45"/>
  <c r="H20" i="45"/>
  <c r="G20" i="45"/>
  <c r="F20" i="45"/>
  <c r="E20" i="45"/>
  <c r="D20" i="45"/>
  <c r="C20" i="45"/>
  <c r="J19" i="45"/>
  <c r="I19" i="45"/>
  <c r="H19" i="45"/>
  <c r="G19" i="45"/>
  <c r="F19" i="45"/>
  <c r="E19" i="45"/>
  <c r="D19" i="45"/>
  <c r="C19" i="45"/>
  <c r="J18" i="45"/>
  <c r="I18" i="45"/>
  <c r="H18" i="45"/>
  <c r="G18" i="45"/>
  <c r="F18" i="45"/>
  <c r="E18" i="45"/>
  <c r="D18" i="45"/>
  <c r="C18" i="45"/>
  <c r="J17" i="45"/>
  <c r="I17" i="45"/>
  <c r="H17" i="45"/>
  <c r="G17" i="45"/>
  <c r="F17" i="45"/>
  <c r="E17" i="45"/>
  <c r="D17" i="45"/>
  <c r="C17" i="45"/>
  <c r="J16" i="45"/>
  <c r="I16" i="45"/>
  <c r="H16" i="45"/>
  <c r="G16" i="45"/>
  <c r="F16" i="45"/>
  <c r="E16" i="45"/>
  <c r="D16" i="45"/>
  <c r="C16" i="45"/>
  <c r="J15" i="45"/>
  <c r="I15" i="45"/>
  <c r="H15" i="45"/>
  <c r="G15" i="45"/>
  <c r="F15" i="45"/>
  <c r="E15" i="45"/>
  <c r="D15" i="45"/>
  <c r="C15" i="45"/>
  <c r="J14" i="45"/>
  <c r="I14" i="45"/>
  <c r="H14" i="45"/>
  <c r="G14" i="45"/>
  <c r="F14" i="45"/>
  <c r="E14" i="45"/>
  <c r="D14" i="45"/>
  <c r="C14" i="45"/>
  <c r="J13" i="45"/>
  <c r="I13" i="45"/>
  <c r="H13" i="45"/>
  <c r="G13" i="45"/>
  <c r="F13" i="45"/>
  <c r="E13" i="45"/>
  <c r="D13" i="45"/>
  <c r="C13" i="45"/>
  <c r="J12" i="45"/>
  <c r="I12" i="45"/>
  <c r="H12" i="45"/>
  <c r="G12" i="45"/>
  <c r="F12" i="45"/>
  <c r="E12" i="45"/>
  <c r="D12" i="45"/>
  <c r="C12" i="45"/>
  <c r="J11" i="45"/>
  <c r="I11" i="45"/>
  <c r="H11" i="45"/>
  <c r="G11" i="45"/>
  <c r="F11" i="45"/>
  <c r="E11" i="45"/>
  <c r="D11" i="45"/>
  <c r="C11" i="45"/>
  <c r="J10" i="45"/>
  <c r="I10" i="45"/>
  <c r="H10" i="45"/>
  <c r="G10" i="45"/>
  <c r="F10" i="45"/>
  <c r="E10" i="45"/>
  <c r="D10" i="45"/>
  <c r="C10" i="45"/>
  <c r="J9" i="45"/>
  <c r="I9" i="45"/>
  <c r="H9" i="45"/>
  <c r="G9" i="45"/>
  <c r="F9" i="45"/>
  <c r="E9" i="45"/>
  <c r="D9" i="45"/>
  <c r="C9" i="45"/>
  <c r="J8" i="45"/>
  <c r="I8" i="45"/>
  <c r="H8" i="45"/>
  <c r="G8" i="45"/>
  <c r="F8" i="45"/>
  <c r="E8" i="45"/>
  <c r="D8" i="45"/>
  <c r="C8" i="45"/>
  <c r="J7" i="45"/>
  <c r="I7" i="45"/>
  <c r="H7" i="45"/>
  <c r="G7" i="45"/>
  <c r="F7" i="45"/>
  <c r="E7" i="45"/>
  <c r="D7" i="45"/>
  <c r="C7" i="45"/>
  <c r="J6" i="45"/>
  <c r="I6" i="45"/>
  <c r="H6" i="45"/>
  <c r="G6" i="45"/>
  <c r="F6" i="45"/>
  <c r="E6" i="45"/>
  <c r="D6" i="45"/>
  <c r="C6" i="45"/>
  <c r="J5" i="45"/>
  <c r="I5" i="45"/>
  <c r="H5" i="45"/>
  <c r="G5" i="45"/>
  <c r="F5" i="45"/>
  <c r="E5" i="45"/>
  <c r="D5" i="45"/>
  <c r="C5" i="45"/>
  <c r="J4" i="45"/>
  <c r="I4" i="45"/>
  <c r="H4" i="45"/>
  <c r="G4" i="45"/>
  <c r="F4" i="45"/>
  <c r="E4" i="45"/>
  <c r="D4" i="45"/>
  <c r="C4" i="45"/>
  <c r="J38" i="44"/>
  <c r="I38" i="44"/>
  <c r="H38" i="44"/>
  <c r="G38" i="44"/>
  <c r="F38" i="44"/>
  <c r="E38" i="44"/>
  <c r="D38" i="44"/>
  <c r="C38" i="44"/>
  <c r="J37" i="44"/>
  <c r="I37" i="44"/>
  <c r="H37" i="44"/>
  <c r="G37" i="44"/>
  <c r="F37" i="44"/>
  <c r="E37" i="44"/>
  <c r="D37" i="44"/>
  <c r="C37" i="44"/>
  <c r="J36" i="44"/>
  <c r="I36" i="44"/>
  <c r="H36" i="44"/>
  <c r="G36" i="44"/>
  <c r="F36" i="44"/>
  <c r="E36" i="44"/>
  <c r="D36" i="44"/>
  <c r="C36" i="44"/>
  <c r="J35" i="44"/>
  <c r="I35" i="44"/>
  <c r="H35" i="44"/>
  <c r="G35" i="44"/>
  <c r="F35" i="44"/>
  <c r="E35" i="44"/>
  <c r="D35" i="44"/>
  <c r="C35" i="44"/>
  <c r="J34" i="44"/>
  <c r="I34" i="44"/>
  <c r="H34" i="44"/>
  <c r="G34" i="44"/>
  <c r="F34" i="44"/>
  <c r="E34" i="44"/>
  <c r="D34" i="44"/>
  <c r="C34" i="44"/>
  <c r="J33" i="44"/>
  <c r="I33" i="44"/>
  <c r="H33" i="44"/>
  <c r="G33" i="44"/>
  <c r="F33" i="44"/>
  <c r="E33" i="44"/>
  <c r="D33" i="44"/>
  <c r="C33" i="44"/>
  <c r="J32" i="44"/>
  <c r="I32" i="44"/>
  <c r="H32" i="44"/>
  <c r="G32" i="44"/>
  <c r="F32" i="44"/>
  <c r="E32" i="44"/>
  <c r="D32" i="44"/>
  <c r="C32" i="44"/>
  <c r="J31" i="44"/>
  <c r="I31" i="44"/>
  <c r="H31" i="44"/>
  <c r="G31" i="44"/>
  <c r="F31" i="44"/>
  <c r="E31" i="44"/>
  <c r="D31" i="44"/>
  <c r="C31" i="44"/>
  <c r="J30" i="44"/>
  <c r="I30" i="44"/>
  <c r="H30" i="44"/>
  <c r="G30" i="44"/>
  <c r="F30" i="44"/>
  <c r="E30" i="44"/>
  <c r="D30" i="44"/>
  <c r="C30" i="44"/>
  <c r="J29" i="44"/>
  <c r="I29" i="44"/>
  <c r="H29" i="44"/>
  <c r="G29" i="44"/>
  <c r="F29" i="44"/>
  <c r="E29" i="44"/>
  <c r="D29" i="44"/>
  <c r="C29" i="44"/>
  <c r="J28" i="44"/>
  <c r="I28" i="44"/>
  <c r="H28" i="44"/>
  <c r="G28" i="44"/>
  <c r="F28" i="44"/>
  <c r="E28" i="44"/>
  <c r="D28" i="44"/>
  <c r="C28" i="44"/>
  <c r="J27" i="44"/>
  <c r="I27" i="44"/>
  <c r="H27" i="44"/>
  <c r="G27" i="44"/>
  <c r="F27" i="44"/>
  <c r="E27" i="44"/>
  <c r="D27" i="44"/>
  <c r="C27" i="44"/>
  <c r="J26" i="44"/>
  <c r="I26" i="44"/>
  <c r="H26" i="44"/>
  <c r="G26" i="44"/>
  <c r="F26" i="44"/>
  <c r="E26" i="44"/>
  <c r="D26" i="44"/>
  <c r="C26" i="44"/>
  <c r="J25" i="44"/>
  <c r="I25" i="44"/>
  <c r="H25" i="44"/>
  <c r="G25" i="44"/>
  <c r="F25" i="44"/>
  <c r="E25" i="44"/>
  <c r="D25" i="44"/>
  <c r="C25" i="44"/>
  <c r="J24" i="44"/>
  <c r="I24" i="44"/>
  <c r="H24" i="44"/>
  <c r="G24" i="44"/>
  <c r="F24" i="44"/>
  <c r="E24" i="44"/>
  <c r="D24" i="44"/>
  <c r="C24" i="44"/>
  <c r="J23" i="44"/>
  <c r="I23" i="44"/>
  <c r="H23" i="44"/>
  <c r="G23" i="44"/>
  <c r="F23" i="44"/>
  <c r="E23" i="44"/>
  <c r="D23" i="44"/>
  <c r="C23" i="44"/>
  <c r="J22" i="44"/>
  <c r="I22" i="44"/>
  <c r="H22" i="44"/>
  <c r="G22" i="44"/>
  <c r="F22" i="44"/>
  <c r="E22" i="44"/>
  <c r="D22" i="44"/>
  <c r="C22" i="44"/>
  <c r="J21" i="44"/>
  <c r="I21" i="44"/>
  <c r="H21" i="44"/>
  <c r="G21" i="44"/>
  <c r="F21" i="44"/>
  <c r="E21" i="44"/>
  <c r="D21" i="44"/>
  <c r="C21" i="44"/>
  <c r="J20" i="44"/>
  <c r="I20" i="44"/>
  <c r="H20" i="44"/>
  <c r="G20" i="44"/>
  <c r="F20" i="44"/>
  <c r="E20" i="44"/>
  <c r="D20" i="44"/>
  <c r="C20" i="44"/>
  <c r="J19" i="44"/>
  <c r="I19" i="44"/>
  <c r="H19" i="44"/>
  <c r="G19" i="44"/>
  <c r="F19" i="44"/>
  <c r="E19" i="44"/>
  <c r="D19" i="44"/>
  <c r="C19" i="44"/>
  <c r="J18" i="44"/>
  <c r="I18" i="44"/>
  <c r="H18" i="44"/>
  <c r="G18" i="44"/>
  <c r="F18" i="44"/>
  <c r="E18" i="44"/>
  <c r="D18" i="44"/>
  <c r="C18" i="44"/>
  <c r="J17" i="44"/>
  <c r="I17" i="44"/>
  <c r="H17" i="44"/>
  <c r="G17" i="44"/>
  <c r="F17" i="44"/>
  <c r="E17" i="44"/>
  <c r="D17" i="44"/>
  <c r="C17" i="44"/>
  <c r="J16" i="44"/>
  <c r="I16" i="44"/>
  <c r="H16" i="44"/>
  <c r="G16" i="44"/>
  <c r="F16" i="44"/>
  <c r="E16" i="44"/>
  <c r="D16" i="44"/>
  <c r="C16" i="44"/>
  <c r="J15" i="44"/>
  <c r="I15" i="44"/>
  <c r="H15" i="44"/>
  <c r="G15" i="44"/>
  <c r="F15" i="44"/>
  <c r="E15" i="44"/>
  <c r="D15" i="44"/>
  <c r="C15" i="44"/>
  <c r="J14" i="44"/>
  <c r="I14" i="44"/>
  <c r="H14" i="44"/>
  <c r="G14" i="44"/>
  <c r="F14" i="44"/>
  <c r="E14" i="44"/>
  <c r="D14" i="44"/>
  <c r="C14" i="44"/>
  <c r="J13" i="44"/>
  <c r="I13" i="44"/>
  <c r="H13" i="44"/>
  <c r="G13" i="44"/>
  <c r="F13" i="44"/>
  <c r="E13" i="44"/>
  <c r="D13" i="44"/>
  <c r="C13" i="44"/>
  <c r="J12" i="44"/>
  <c r="I12" i="44"/>
  <c r="H12" i="44"/>
  <c r="G12" i="44"/>
  <c r="F12" i="44"/>
  <c r="E12" i="44"/>
  <c r="D12" i="44"/>
  <c r="C12" i="44"/>
  <c r="J11" i="44"/>
  <c r="I11" i="44"/>
  <c r="H11" i="44"/>
  <c r="G11" i="44"/>
  <c r="F11" i="44"/>
  <c r="E11" i="44"/>
  <c r="D11" i="44"/>
  <c r="C11" i="44"/>
  <c r="J10" i="44"/>
  <c r="I10" i="44"/>
  <c r="H10" i="44"/>
  <c r="G10" i="44"/>
  <c r="F10" i="44"/>
  <c r="E10" i="44"/>
  <c r="D10" i="44"/>
  <c r="C10" i="44"/>
  <c r="J9" i="44"/>
  <c r="I9" i="44"/>
  <c r="H9" i="44"/>
  <c r="G9" i="44"/>
  <c r="F9" i="44"/>
  <c r="E9" i="44"/>
  <c r="D9" i="44"/>
  <c r="C9" i="44"/>
  <c r="J8" i="44"/>
  <c r="I8" i="44"/>
  <c r="H8" i="44"/>
  <c r="G8" i="44"/>
  <c r="F8" i="44"/>
  <c r="E8" i="44"/>
  <c r="D8" i="44"/>
  <c r="C8" i="44"/>
  <c r="J7" i="44"/>
  <c r="I7" i="44"/>
  <c r="H7" i="44"/>
  <c r="G7" i="44"/>
  <c r="F7" i="44"/>
  <c r="E7" i="44"/>
  <c r="D7" i="44"/>
  <c r="C7" i="44"/>
  <c r="J6" i="44"/>
  <c r="I6" i="44"/>
  <c r="H6" i="44"/>
  <c r="G6" i="44"/>
  <c r="F6" i="44"/>
  <c r="E6" i="44"/>
  <c r="D6" i="44"/>
  <c r="C6" i="44"/>
  <c r="J5" i="44"/>
  <c r="I5" i="44"/>
  <c r="H5" i="44"/>
  <c r="G5" i="44"/>
  <c r="F5" i="44"/>
  <c r="E5" i="44"/>
  <c r="D5" i="44"/>
  <c r="C5" i="44"/>
  <c r="J4" i="44"/>
  <c r="I4" i="44"/>
  <c r="H4" i="44"/>
  <c r="G4" i="44"/>
  <c r="F4" i="44"/>
  <c r="E4" i="44"/>
  <c r="D4" i="44"/>
  <c r="C4" i="44"/>
  <c r="D128" i="50"/>
  <c r="J128" i="50"/>
  <c r="D129" i="50"/>
  <c r="E129" i="50"/>
  <c r="I128" i="50"/>
  <c r="E128" i="50"/>
  <c r="G128" i="50"/>
  <c r="F129" i="50"/>
  <c r="G129" i="50"/>
  <c r="J129" i="50"/>
  <c r="H128" i="50"/>
  <c r="F128" i="50"/>
  <c r="I129" i="50"/>
  <c r="H129" i="50"/>
  <c r="F146" i="50" l="1"/>
  <c r="F147" i="50"/>
  <c r="F149" i="50"/>
  <c r="F150" i="50" s="1"/>
  <c r="F148" i="50"/>
  <c r="C147" i="50"/>
  <c r="C149" i="50"/>
  <c r="C148" i="50"/>
  <c r="C146" i="50"/>
  <c r="G147" i="50"/>
  <c r="G149" i="50"/>
  <c r="G148" i="50"/>
  <c r="G146" i="50"/>
  <c r="D149" i="50"/>
  <c r="D148" i="50"/>
  <c r="D146" i="50"/>
  <c r="D147" i="50"/>
  <c r="H149" i="50"/>
  <c r="H148" i="50"/>
  <c r="H146" i="50"/>
  <c r="H147" i="50"/>
  <c r="E146" i="50"/>
  <c r="E147" i="50"/>
  <c r="E149" i="50"/>
  <c r="E150" i="50" s="1"/>
  <c r="E148" i="50"/>
  <c r="I146" i="50"/>
  <c r="I147" i="50"/>
  <c r="I149" i="50"/>
  <c r="I150" i="50" s="1"/>
  <c r="I148" i="50"/>
  <c r="L37" i="43"/>
  <c r="K37" i="43"/>
  <c r="J37" i="43"/>
  <c r="I37" i="43"/>
  <c r="H37" i="43"/>
  <c r="G37" i="43"/>
  <c r="F37" i="43"/>
  <c r="E37" i="43"/>
  <c r="D37" i="43"/>
  <c r="C37" i="43"/>
  <c r="L36" i="43"/>
  <c r="K36" i="43"/>
  <c r="J36" i="43"/>
  <c r="I36" i="43"/>
  <c r="H36" i="43"/>
  <c r="G36" i="43"/>
  <c r="F36" i="43"/>
  <c r="E36" i="43"/>
  <c r="D36" i="43"/>
  <c r="C36" i="43"/>
  <c r="L35" i="43"/>
  <c r="K35" i="43"/>
  <c r="J35" i="43"/>
  <c r="I35" i="43"/>
  <c r="H35" i="43"/>
  <c r="G35" i="43"/>
  <c r="F35" i="43"/>
  <c r="E35" i="43"/>
  <c r="D35" i="43"/>
  <c r="C35" i="43"/>
  <c r="L34" i="43"/>
  <c r="K34" i="43"/>
  <c r="J34" i="43"/>
  <c r="I34" i="43"/>
  <c r="H34" i="43"/>
  <c r="G34" i="43"/>
  <c r="F34" i="43"/>
  <c r="E34" i="43"/>
  <c r="D34" i="43"/>
  <c r="C34" i="43"/>
  <c r="L33" i="43"/>
  <c r="K33" i="43"/>
  <c r="J33" i="43"/>
  <c r="I33" i="43"/>
  <c r="H33" i="43"/>
  <c r="G33" i="43"/>
  <c r="F33" i="43"/>
  <c r="E33" i="43"/>
  <c r="D33" i="43"/>
  <c r="C33" i="43"/>
  <c r="L32" i="43"/>
  <c r="K32" i="43"/>
  <c r="J32" i="43"/>
  <c r="I32" i="43"/>
  <c r="H32" i="43"/>
  <c r="G32" i="43"/>
  <c r="F32" i="43"/>
  <c r="E32" i="43"/>
  <c r="D32" i="43"/>
  <c r="C32" i="43"/>
  <c r="L31" i="43"/>
  <c r="K31" i="43"/>
  <c r="J31" i="43"/>
  <c r="I31" i="43"/>
  <c r="H31" i="43"/>
  <c r="G31" i="43"/>
  <c r="F31" i="43"/>
  <c r="E31" i="43"/>
  <c r="D31" i="43"/>
  <c r="C31" i="43"/>
  <c r="L30" i="43"/>
  <c r="K30" i="43"/>
  <c r="J30" i="43"/>
  <c r="I30" i="43"/>
  <c r="H30" i="43"/>
  <c r="G30" i="43"/>
  <c r="F30" i="43"/>
  <c r="E30" i="43"/>
  <c r="D30" i="43"/>
  <c r="C30" i="43"/>
  <c r="L29" i="43"/>
  <c r="K29" i="43"/>
  <c r="J29" i="43"/>
  <c r="I29" i="43"/>
  <c r="H29" i="43"/>
  <c r="G29" i="43"/>
  <c r="F29" i="43"/>
  <c r="E29" i="43"/>
  <c r="D29" i="43"/>
  <c r="C29" i="43"/>
  <c r="L28" i="43"/>
  <c r="K28" i="43"/>
  <c r="J28" i="43"/>
  <c r="I28" i="43"/>
  <c r="H28" i="43"/>
  <c r="G28" i="43"/>
  <c r="F28" i="43"/>
  <c r="E28" i="43"/>
  <c r="D28" i="43"/>
  <c r="C28" i="43"/>
  <c r="L27" i="43"/>
  <c r="K27" i="43"/>
  <c r="J27" i="43"/>
  <c r="I27" i="43"/>
  <c r="H27" i="43"/>
  <c r="G27" i="43"/>
  <c r="F27" i="43"/>
  <c r="E27" i="43"/>
  <c r="D27" i="43"/>
  <c r="C27" i="43"/>
  <c r="L26" i="43"/>
  <c r="K26" i="43"/>
  <c r="J26" i="43"/>
  <c r="I26" i="43"/>
  <c r="H26" i="43"/>
  <c r="G26" i="43"/>
  <c r="F26" i="43"/>
  <c r="E26" i="43"/>
  <c r="D26" i="43"/>
  <c r="C26" i="43"/>
  <c r="L25" i="43"/>
  <c r="K25" i="43"/>
  <c r="J25" i="43"/>
  <c r="I25" i="43"/>
  <c r="H25" i="43"/>
  <c r="G25" i="43"/>
  <c r="F25" i="43"/>
  <c r="E25" i="43"/>
  <c r="D25" i="43"/>
  <c r="C25" i="43"/>
  <c r="L24" i="43"/>
  <c r="K24" i="43"/>
  <c r="J24" i="43"/>
  <c r="I24" i="43"/>
  <c r="H24" i="43"/>
  <c r="G24" i="43"/>
  <c r="F24" i="43"/>
  <c r="E24" i="43"/>
  <c r="D24" i="43"/>
  <c r="C24" i="43"/>
  <c r="L23" i="43"/>
  <c r="K23" i="43"/>
  <c r="J23" i="43"/>
  <c r="I23" i="43"/>
  <c r="H23" i="43"/>
  <c r="G23" i="43"/>
  <c r="F23" i="43"/>
  <c r="E23" i="43"/>
  <c r="D23" i="43"/>
  <c r="C23" i="43"/>
  <c r="L22" i="43"/>
  <c r="K22" i="43"/>
  <c r="J22" i="43"/>
  <c r="I22" i="43"/>
  <c r="H22" i="43"/>
  <c r="G22" i="43"/>
  <c r="F22" i="43"/>
  <c r="E22" i="43"/>
  <c r="D22" i="43"/>
  <c r="C22" i="43"/>
  <c r="L21" i="43"/>
  <c r="K21" i="43"/>
  <c r="J21" i="43"/>
  <c r="I21" i="43"/>
  <c r="H21" i="43"/>
  <c r="G21" i="43"/>
  <c r="F21" i="43"/>
  <c r="E21" i="43"/>
  <c r="D21" i="43"/>
  <c r="C21" i="43"/>
  <c r="L20" i="43"/>
  <c r="K20" i="43"/>
  <c r="J20" i="43"/>
  <c r="I20" i="43"/>
  <c r="H20" i="43"/>
  <c r="G20" i="43"/>
  <c r="F20" i="43"/>
  <c r="E20" i="43"/>
  <c r="D20" i="43"/>
  <c r="C20" i="43"/>
  <c r="L19" i="43"/>
  <c r="K19" i="43"/>
  <c r="J19" i="43"/>
  <c r="I19" i="43"/>
  <c r="H19" i="43"/>
  <c r="G19" i="43"/>
  <c r="F19" i="43"/>
  <c r="E19" i="43"/>
  <c r="D19" i="43"/>
  <c r="C19" i="43"/>
  <c r="L18" i="43"/>
  <c r="K18" i="43"/>
  <c r="J18" i="43"/>
  <c r="I18" i="43"/>
  <c r="H18" i="43"/>
  <c r="G18" i="43"/>
  <c r="F18" i="43"/>
  <c r="E18" i="43"/>
  <c r="D18" i="43"/>
  <c r="C18" i="43"/>
  <c r="L17" i="43"/>
  <c r="K17" i="43"/>
  <c r="J17" i="43"/>
  <c r="I17" i="43"/>
  <c r="H17" i="43"/>
  <c r="G17" i="43"/>
  <c r="F17" i="43"/>
  <c r="E17" i="43"/>
  <c r="D17" i="43"/>
  <c r="C17" i="43"/>
  <c r="L16" i="43"/>
  <c r="K16" i="43"/>
  <c r="J16" i="43"/>
  <c r="I16" i="43"/>
  <c r="H16" i="43"/>
  <c r="G16" i="43"/>
  <c r="F16" i="43"/>
  <c r="E16" i="43"/>
  <c r="D16" i="43"/>
  <c r="C16" i="43"/>
  <c r="L15" i="43"/>
  <c r="K15" i="43"/>
  <c r="J15" i="43"/>
  <c r="I15" i="43"/>
  <c r="H15" i="43"/>
  <c r="G15" i="43"/>
  <c r="F15" i="43"/>
  <c r="E15" i="43"/>
  <c r="D15" i="43"/>
  <c r="C15" i="43"/>
  <c r="L14" i="43"/>
  <c r="K14" i="43"/>
  <c r="J14" i="43"/>
  <c r="I14" i="43"/>
  <c r="H14" i="43"/>
  <c r="G14" i="43"/>
  <c r="F14" i="43"/>
  <c r="E14" i="43"/>
  <c r="D14" i="43"/>
  <c r="C14" i="43"/>
  <c r="L13" i="43"/>
  <c r="K13" i="43"/>
  <c r="J13" i="43"/>
  <c r="I13" i="43"/>
  <c r="H13" i="43"/>
  <c r="G13" i="43"/>
  <c r="F13" i="43"/>
  <c r="E13" i="43"/>
  <c r="D13" i="43"/>
  <c r="C13" i="43"/>
  <c r="L12" i="43"/>
  <c r="K12" i="43"/>
  <c r="J12" i="43"/>
  <c r="I12" i="43"/>
  <c r="H12" i="43"/>
  <c r="G12" i="43"/>
  <c r="F12" i="43"/>
  <c r="E12" i="43"/>
  <c r="D12" i="43"/>
  <c r="C12" i="43"/>
  <c r="L11" i="43"/>
  <c r="K11" i="43"/>
  <c r="J11" i="43"/>
  <c r="I11" i="43"/>
  <c r="H11" i="43"/>
  <c r="G11" i="43"/>
  <c r="F11" i="43"/>
  <c r="E11" i="43"/>
  <c r="D11" i="43"/>
  <c r="C11" i="43"/>
  <c r="L10" i="43"/>
  <c r="K10" i="43"/>
  <c r="J10" i="43"/>
  <c r="I10" i="43"/>
  <c r="H10" i="43"/>
  <c r="G10" i="43"/>
  <c r="F10" i="43"/>
  <c r="E10" i="43"/>
  <c r="D10" i="43"/>
  <c r="C10" i="43"/>
  <c r="L9" i="43"/>
  <c r="K9" i="43"/>
  <c r="J9" i="43"/>
  <c r="I9" i="43"/>
  <c r="H9" i="43"/>
  <c r="G9" i="43"/>
  <c r="F9" i="43"/>
  <c r="E9" i="43"/>
  <c r="D9" i="43"/>
  <c r="C9" i="43"/>
  <c r="L8" i="43"/>
  <c r="K8" i="43"/>
  <c r="J8" i="43"/>
  <c r="I8" i="43"/>
  <c r="H8" i="43"/>
  <c r="G8" i="43"/>
  <c r="F8" i="43"/>
  <c r="E8" i="43"/>
  <c r="D8" i="43"/>
  <c r="C8" i="43"/>
  <c r="L7" i="43"/>
  <c r="K7" i="43"/>
  <c r="J7" i="43"/>
  <c r="I7" i="43"/>
  <c r="H7" i="43"/>
  <c r="G7" i="43"/>
  <c r="F7" i="43"/>
  <c r="E7" i="43"/>
  <c r="D7" i="43"/>
  <c r="C7" i="43"/>
  <c r="L6" i="43"/>
  <c r="K6" i="43"/>
  <c r="J6" i="43"/>
  <c r="I6" i="43"/>
  <c r="H6" i="43"/>
  <c r="G6" i="43"/>
  <c r="F6" i="43"/>
  <c r="E6" i="43"/>
  <c r="D6" i="43"/>
  <c r="C6" i="43"/>
  <c r="L5" i="43"/>
  <c r="K5" i="43"/>
  <c r="J5" i="43"/>
  <c r="I5" i="43"/>
  <c r="H5" i="43"/>
  <c r="G5" i="43"/>
  <c r="F5" i="43"/>
  <c r="E5" i="43"/>
  <c r="D5" i="43"/>
  <c r="C5" i="43"/>
  <c r="L4" i="43"/>
  <c r="K4" i="43"/>
  <c r="J4" i="43"/>
  <c r="I4" i="43"/>
  <c r="H4" i="43"/>
  <c r="G4" i="43"/>
  <c r="F4" i="43"/>
  <c r="E4" i="43"/>
  <c r="D4" i="43"/>
  <c r="C4" i="43"/>
  <c r="K37" i="42"/>
  <c r="J37" i="42"/>
  <c r="I37" i="42"/>
  <c r="H37" i="42"/>
  <c r="G37" i="42"/>
  <c r="F37" i="42"/>
  <c r="E37" i="42"/>
  <c r="D37" i="42"/>
  <c r="C37" i="42"/>
  <c r="K36" i="42"/>
  <c r="J36" i="42"/>
  <c r="I36" i="42"/>
  <c r="H36" i="42"/>
  <c r="G36" i="42"/>
  <c r="F36" i="42"/>
  <c r="E36" i="42"/>
  <c r="D36" i="42"/>
  <c r="C36" i="42"/>
  <c r="K35" i="42"/>
  <c r="J35" i="42"/>
  <c r="I35" i="42"/>
  <c r="H35" i="42"/>
  <c r="G35" i="42"/>
  <c r="F35" i="42"/>
  <c r="E35" i="42"/>
  <c r="D35" i="42"/>
  <c r="C35" i="42"/>
  <c r="K34" i="42"/>
  <c r="J34" i="42"/>
  <c r="I34" i="42"/>
  <c r="H34" i="42"/>
  <c r="G34" i="42"/>
  <c r="F34" i="42"/>
  <c r="E34" i="42"/>
  <c r="D34" i="42"/>
  <c r="C34" i="42"/>
  <c r="K33" i="42"/>
  <c r="J33" i="42"/>
  <c r="I33" i="42"/>
  <c r="H33" i="42"/>
  <c r="G33" i="42"/>
  <c r="F33" i="42"/>
  <c r="E33" i="42"/>
  <c r="D33" i="42"/>
  <c r="C33" i="42"/>
  <c r="K32" i="42"/>
  <c r="J32" i="42"/>
  <c r="I32" i="42"/>
  <c r="H32" i="42"/>
  <c r="G32" i="42"/>
  <c r="F32" i="42"/>
  <c r="E32" i="42"/>
  <c r="D32" i="42"/>
  <c r="C32" i="42"/>
  <c r="K31" i="42"/>
  <c r="J31" i="42"/>
  <c r="I31" i="42"/>
  <c r="H31" i="42"/>
  <c r="G31" i="42"/>
  <c r="F31" i="42"/>
  <c r="E31" i="42"/>
  <c r="D31" i="42"/>
  <c r="C31" i="42"/>
  <c r="K30" i="42"/>
  <c r="J30" i="42"/>
  <c r="I30" i="42"/>
  <c r="H30" i="42"/>
  <c r="G30" i="42"/>
  <c r="F30" i="42"/>
  <c r="E30" i="42"/>
  <c r="D30" i="42"/>
  <c r="C30" i="42"/>
  <c r="K29" i="42"/>
  <c r="J29" i="42"/>
  <c r="I29" i="42"/>
  <c r="H29" i="42"/>
  <c r="G29" i="42"/>
  <c r="F29" i="42"/>
  <c r="E29" i="42"/>
  <c r="D29" i="42"/>
  <c r="C29" i="42"/>
  <c r="K28" i="42"/>
  <c r="J28" i="42"/>
  <c r="I28" i="42"/>
  <c r="H28" i="42"/>
  <c r="G28" i="42"/>
  <c r="F28" i="42"/>
  <c r="E28" i="42"/>
  <c r="D28" i="42"/>
  <c r="C28" i="42"/>
  <c r="K27" i="42"/>
  <c r="J27" i="42"/>
  <c r="I27" i="42"/>
  <c r="H27" i="42"/>
  <c r="G27" i="42"/>
  <c r="F27" i="42"/>
  <c r="E27" i="42"/>
  <c r="D27" i="42"/>
  <c r="C27" i="42"/>
  <c r="K26" i="42"/>
  <c r="J26" i="42"/>
  <c r="I26" i="42"/>
  <c r="H26" i="42"/>
  <c r="G26" i="42"/>
  <c r="F26" i="42"/>
  <c r="E26" i="42"/>
  <c r="D26" i="42"/>
  <c r="C26" i="42"/>
  <c r="K25" i="42"/>
  <c r="J25" i="42"/>
  <c r="I25" i="42"/>
  <c r="H25" i="42"/>
  <c r="G25" i="42"/>
  <c r="F25" i="42"/>
  <c r="E25" i="42"/>
  <c r="D25" i="42"/>
  <c r="C25" i="42"/>
  <c r="K24" i="42"/>
  <c r="J24" i="42"/>
  <c r="I24" i="42"/>
  <c r="H24" i="42"/>
  <c r="G24" i="42"/>
  <c r="F24" i="42"/>
  <c r="E24" i="42"/>
  <c r="D24" i="42"/>
  <c r="C24" i="42"/>
  <c r="K23" i="42"/>
  <c r="J23" i="42"/>
  <c r="I23" i="42"/>
  <c r="H23" i="42"/>
  <c r="G23" i="42"/>
  <c r="F23" i="42"/>
  <c r="E23" i="42"/>
  <c r="D23" i="42"/>
  <c r="C23" i="42"/>
  <c r="K22" i="42"/>
  <c r="J22" i="42"/>
  <c r="I22" i="42"/>
  <c r="H22" i="42"/>
  <c r="G22" i="42"/>
  <c r="F22" i="42"/>
  <c r="E22" i="42"/>
  <c r="D22" i="42"/>
  <c r="C22" i="42"/>
  <c r="K21" i="42"/>
  <c r="J21" i="42"/>
  <c r="I21" i="42"/>
  <c r="H21" i="42"/>
  <c r="G21" i="42"/>
  <c r="F21" i="42"/>
  <c r="E21" i="42"/>
  <c r="D21" i="42"/>
  <c r="C21" i="42"/>
  <c r="K20" i="42"/>
  <c r="J20" i="42"/>
  <c r="I20" i="42"/>
  <c r="H20" i="42"/>
  <c r="G20" i="42"/>
  <c r="F20" i="42"/>
  <c r="E20" i="42"/>
  <c r="D20" i="42"/>
  <c r="C20" i="42"/>
  <c r="K19" i="42"/>
  <c r="J19" i="42"/>
  <c r="I19" i="42"/>
  <c r="H19" i="42"/>
  <c r="G19" i="42"/>
  <c r="F19" i="42"/>
  <c r="E19" i="42"/>
  <c r="D19" i="42"/>
  <c r="C19" i="42"/>
  <c r="K18" i="42"/>
  <c r="J18" i="42"/>
  <c r="I18" i="42"/>
  <c r="H18" i="42"/>
  <c r="G18" i="42"/>
  <c r="F18" i="42"/>
  <c r="E18" i="42"/>
  <c r="D18" i="42"/>
  <c r="C18" i="42"/>
  <c r="K17" i="42"/>
  <c r="J17" i="42"/>
  <c r="I17" i="42"/>
  <c r="H17" i="42"/>
  <c r="G17" i="42"/>
  <c r="F17" i="42"/>
  <c r="E17" i="42"/>
  <c r="D17" i="42"/>
  <c r="C17" i="42"/>
  <c r="K16" i="42"/>
  <c r="J16" i="42"/>
  <c r="I16" i="42"/>
  <c r="H16" i="42"/>
  <c r="G16" i="42"/>
  <c r="F16" i="42"/>
  <c r="E16" i="42"/>
  <c r="D16" i="42"/>
  <c r="C16" i="42"/>
  <c r="K15" i="42"/>
  <c r="J15" i="42"/>
  <c r="I15" i="42"/>
  <c r="H15" i="42"/>
  <c r="G15" i="42"/>
  <c r="F15" i="42"/>
  <c r="E15" i="42"/>
  <c r="D15" i="42"/>
  <c r="C15" i="42"/>
  <c r="K14" i="42"/>
  <c r="J14" i="42"/>
  <c r="I14" i="42"/>
  <c r="H14" i="42"/>
  <c r="G14" i="42"/>
  <c r="F14" i="42"/>
  <c r="E14" i="42"/>
  <c r="D14" i="42"/>
  <c r="C14" i="42"/>
  <c r="K13" i="42"/>
  <c r="J13" i="42"/>
  <c r="I13" i="42"/>
  <c r="H13" i="42"/>
  <c r="G13" i="42"/>
  <c r="F13" i="42"/>
  <c r="E13" i="42"/>
  <c r="D13" i="42"/>
  <c r="C13" i="42"/>
  <c r="K12" i="42"/>
  <c r="J12" i="42"/>
  <c r="I12" i="42"/>
  <c r="H12" i="42"/>
  <c r="G12" i="42"/>
  <c r="F12" i="42"/>
  <c r="E12" i="42"/>
  <c r="D12" i="42"/>
  <c r="C12" i="42"/>
  <c r="K11" i="42"/>
  <c r="J11" i="42"/>
  <c r="I11" i="42"/>
  <c r="H11" i="42"/>
  <c r="G11" i="42"/>
  <c r="F11" i="42"/>
  <c r="E11" i="42"/>
  <c r="D11" i="42"/>
  <c r="C11" i="42"/>
  <c r="K10" i="42"/>
  <c r="J10" i="42"/>
  <c r="I10" i="42"/>
  <c r="H10" i="42"/>
  <c r="G10" i="42"/>
  <c r="F10" i="42"/>
  <c r="E10" i="42"/>
  <c r="D10" i="42"/>
  <c r="C10" i="42"/>
  <c r="K9" i="42"/>
  <c r="J9" i="42"/>
  <c r="I9" i="42"/>
  <c r="H9" i="42"/>
  <c r="G9" i="42"/>
  <c r="F9" i="42"/>
  <c r="E9" i="42"/>
  <c r="D9" i="42"/>
  <c r="C9" i="42"/>
  <c r="K8" i="42"/>
  <c r="J8" i="42"/>
  <c r="I8" i="42"/>
  <c r="H8" i="42"/>
  <c r="G8" i="42"/>
  <c r="F8" i="42"/>
  <c r="E8" i="42"/>
  <c r="D8" i="42"/>
  <c r="C8" i="42"/>
  <c r="K7" i="42"/>
  <c r="J7" i="42"/>
  <c r="I7" i="42"/>
  <c r="H7" i="42"/>
  <c r="G7" i="42"/>
  <c r="F7" i="42"/>
  <c r="E7" i="42"/>
  <c r="D7" i="42"/>
  <c r="C7" i="42"/>
  <c r="K6" i="42"/>
  <c r="J6" i="42"/>
  <c r="I6" i="42"/>
  <c r="H6" i="42"/>
  <c r="G6" i="42"/>
  <c r="F6" i="42"/>
  <c r="E6" i="42"/>
  <c r="D6" i="42"/>
  <c r="C6" i="42"/>
  <c r="K5" i="42"/>
  <c r="J5" i="42"/>
  <c r="I5" i="42"/>
  <c r="H5" i="42"/>
  <c r="G5" i="42"/>
  <c r="F5" i="42"/>
  <c r="E5" i="42"/>
  <c r="D5" i="42"/>
  <c r="C5" i="42"/>
  <c r="K4" i="42"/>
  <c r="J4" i="42"/>
  <c r="I4" i="42"/>
  <c r="H4" i="42"/>
  <c r="G4" i="42"/>
  <c r="F4" i="42"/>
  <c r="E4" i="42"/>
  <c r="D4" i="42"/>
  <c r="C4" i="42"/>
  <c r="K38" i="41"/>
  <c r="J38" i="41"/>
  <c r="I38" i="41"/>
  <c r="H38" i="41"/>
  <c r="G38" i="41"/>
  <c r="F38" i="41"/>
  <c r="E38" i="41"/>
  <c r="D38" i="41"/>
  <c r="C38" i="41"/>
  <c r="K37" i="41"/>
  <c r="J37" i="41"/>
  <c r="I37" i="41"/>
  <c r="H37" i="41"/>
  <c r="G37" i="41"/>
  <c r="F37" i="41"/>
  <c r="E37" i="41"/>
  <c r="D37" i="41"/>
  <c r="C37" i="41"/>
  <c r="K36" i="41"/>
  <c r="J36" i="41"/>
  <c r="I36" i="41"/>
  <c r="H36" i="41"/>
  <c r="G36" i="41"/>
  <c r="F36" i="41"/>
  <c r="E36" i="41"/>
  <c r="D36" i="41"/>
  <c r="C36" i="41"/>
  <c r="K35" i="41"/>
  <c r="J35" i="41"/>
  <c r="I35" i="41"/>
  <c r="H35" i="41"/>
  <c r="G35" i="41"/>
  <c r="F35" i="41"/>
  <c r="E35" i="41"/>
  <c r="D35" i="41"/>
  <c r="C35" i="41"/>
  <c r="K34" i="41"/>
  <c r="J34" i="41"/>
  <c r="I34" i="41"/>
  <c r="H34" i="41"/>
  <c r="G34" i="41"/>
  <c r="F34" i="41"/>
  <c r="E34" i="41"/>
  <c r="D34" i="41"/>
  <c r="C34" i="41"/>
  <c r="K33" i="41"/>
  <c r="J33" i="41"/>
  <c r="I33" i="41"/>
  <c r="H33" i="41"/>
  <c r="G33" i="41"/>
  <c r="F33" i="41"/>
  <c r="E33" i="41"/>
  <c r="D33" i="41"/>
  <c r="C33" i="41"/>
  <c r="K32" i="41"/>
  <c r="J32" i="41"/>
  <c r="I32" i="41"/>
  <c r="H32" i="41"/>
  <c r="G32" i="41"/>
  <c r="F32" i="41"/>
  <c r="E32" i="41"/>
  <c r="D32" i="41"/>
  <c r="C32" i="41"/>
  <c r="K31" i="41"/>
  <c r="J31" i="41"/>
  <c r="I31" i="41"/>
  <c r="H31" i="41"/>
  <c r="G31" i="41"/>
  <c r="F31" i="41"/>
  <c r="E31" i="41"/>
  <c r="D31" i="41"/>
  <c r="C31" i="41"/>
  <c r="K30" i="41"/>
  <c r="J30" i="41"/>
  <c r="I30" i="41"/>
  <c r="H30" i="41"/>
  <c r="G30" i="41"/>
  <c r="F30" i="41"/>
  <c r="E30" i="41"/>
  <c r="D30" i="41"/>
  <c r="C30" i="41"/>
  <c r="K29" i="41"/>
  <c r="J29" i="41"/>
  <c r="I29" i="41"/>
  <c r="H29" i="41"/>
  <c r="G29" i="41"/>
  <c r="F29" i="41"/>
  <c r="E29" i="41"/>
  <c r="D29" i="41"/>
  <c r="C29" i="41"/>
  <c r="K28" i="41"/>
  <c r="J28" i="41"/>
  <c r="I28" i="41"/>
  <c r="H28" i="41"/>
  <c r="G28" i="41"/>
  <c r="F28" i="41"/>
  <c r="E28" i="41"/>
  <c r="D28" i="41"/>
  <c r="C28" i="41"/>
  <c r="K27" i="41"/>
  <c r="J27" i="41"/>
  <c r="I27" i="41"/>
  <c r="H27" i="41"/>
  <c r="G27" i="41"/>
  <c r="F27" i="41"/>
  <c r="E27" i="41"/>
  <c r="D27" i="41"/>
  <c r="C27" i="41"/>
  <c r="K26" i="41"/>
  <c r="J26" i="41"/>
  <c r="I26" i="41"/>
  <c r="H26" i="41"/>
  <c r="G26" i="41"/>
  <c r="F26" i="41"/>
  <c r="E26" i="41"/>
  <c r="D26" i="41"/>
  <c r="C26" i="41"/>
  <c r="K25" i="41"/>
  <c r="J25" i="41"/>
  <c r="I25" i="41"/>
  <c r="H25" i="41"/>
  <c r="G25" i="41"/>
  <c r="F25" i="41"/>
  <c r="E25" i="41"/>
  <c r="D25" i="41"/>
  <c r="C25" i="41"/>
  <c r="K24" i="41"/>
  <c r="J24" i="41"/>
  <c r="I24" i="41"/>
  <c r="H24" i="41"/>
  <c r="G24" i="41"/>
  <c r="F24" i="41"/>
  <c r="E24" i="41"/>
  <c r="D24" i="41"/>
  <c r="C24" i="41"/>
  <c r="K23" i="41"/>
  <c r="J23" i="41"/>
  <c r="I23" i="41"/>
  <c r="H23" i="41"/>
  <c r="G23" i="41"/>
  <c r="F23" i="41"/>
  <c r="E23" i="41"/>
  <c r="D23" i="41"/>
  <c r="C23" i="41"/>
  <c r="K22" i="41"/>
  <c r="J22" i="41"/>
  <c r="I22" i="41"/>
  <c r="H22" i="41"/>
  <c r="G22" i="41"/>
  <c r="F22" i="41"/>
  <c r="E22" i="41"/>
  <c r="D22" i="41"/>
  <c r="C22" i="41"/>
  <c r="K21" i="41"/>
  <c r="J21" i="41"/>
  <c r="I21" i="41"/>
  <c r="H21" i="41"/>
  <c r="G21" i="41"/>
  <c r="F21" i="41"/>
  <c r="E21" i="41"/>
  <c r="D21" i="41"/>
  <c r="C21" i="41"/>
  <c r="K20" i="41"/>
  <c r="J20" i="41"/>
  <c r="I20" i="41"/>
  <c r="H20" i="41"/>
  <c r="G20" i="41"/>
  <c r="F20" i="41"/>
  <c r="E20" i="41"/>
  <c r="D20" i="41"/>
  <c r="C20" i="41"/>
  <c r="K19" i="41"/>
  <c r="J19" i="41"/>
  <c r="I19" i="41"/>
  <c r="H19" i="41"/>
  <c r="G19" i="41"/>
  <c r="F19" i="41"/>
  <c r="E19" i="41"/>
  <c r="D19" i="41"/>
  <c r="C19" i="41"/>
  <c r="K18" i="41"/>
  <c r="J18" i="41"/>
  <c r="I18" i="41"/>
  <c r="H18" i="41"/>
  <c r="G18" i="41"/>
  <c r="F18" i="41"/>
  <c r="E18" i="41"/>
  <c r="D18" i="41"/>
  <c r="C18" i="41"/>
  <c r="K17" i="41"/>
  <c r="J17" i="41"/>
  <c r="I17" i="41"/>
  <c r="H17" i="41"/>
  <c r="G17" i="41"/>
  <c r="F17" i="41"/>
  <c r="E17" i="41"/>
  <c r="D17" i="41"/>
  <c r="C17" i="41"/>
  <c r="K16" i="41"/>
  <c r="J16" i="41"/>
  <c r="I16" i="41"/>
  <c r="H16" i="41"/>
  <c r="G16" i="41"/>
  <c r="F16" i="41"/>
  <c r="E16" i="41"/>
  <c r="D16" i="41"/>
  <c r="C16" i="41"/>
  <c r="K15" i="41"/>
  <c r="J15" i="41"/>
  <c r="I15" i="41"/>
  <c r="H15" i="41"/>
  <c r="G15" i="41"/>
  <c r="F15" i="41"/>
  <c r="E15" i="41"/>
  <c r="D15" i="41"/>
  <c r="C15" i="41"/>
  <c r="K14" i="41"/>
  <c r="J14" i="41"/>
  <c r="I14" i="41"/>
  <c r="H14" i="41"/>
  <c r="G14" i="41"/>
  <c r="F14" i="41"/>
  <c r="E14" i="41"/>
  <c r="D14" i="41"/>
  <c r="C14" i="41"/>
  <c r="K13" i="41"/>
  <c r="J13" i="41"/>
  <c r="I13" i="41"/>
  <c r="H13" i="41"/>
  <c r="G13" i="41"/>
  <c r="F13" i="41"/>
  <c r="E13" i="41"/>
  <c r="D13" i="41"/>
  <c r="C13" i="41"/>
  <c r="K12" i="41"/>
  <c r="J12" i="41"/>
  <c r="I12" i="41"/>
  <c r="H12" i="41"/>
  <c r="G12" i="41"/>
  <c r="F12" i="41"/>
  <c r="E12" i="41"/>
  <c r="D12" i="41"/>
  <c r="C12" i="41"/>
  <c r="K11" i="41"/>
  <c r="J11" i="41"/>
  <c r="I11" i="41"/>
  <c r="H11" i="41"/>
  <c r="G11" i="41"/>
  <c r="F11" i="41"/>
  <c r="E11" i="41"/>
  <c r="D11" i="41"/>
  <c r="C11" i="41"/>
  <c r="K10" i="41"/>
  <c r="J10" i="41"/>
  <c r="I10" i="41"/>
  <c r="H10" i="41"/>
  <c r="G10" i="41"/>
  <c r="F10" i="41"/>
  <c r="E10" i="41"/>
  <c r="D10" i="41"/>
  <c r="C10" i="41"/>
  <c r="K9" i="41"/>
  <c r="J9" i="41"/>
  <c r="I9" i="41"/>
  <c r="H9" i="41"/>
  <c r="G9" i="41"/>
  <c r="F9" i="41"/>
  <c r="E9" i="41"/>
  <c r="D9" i="41"/>
  <c r="C9" i="41"/>
  <c r="K8" i="41"/>
  <c r="J8" i="41"/>
  <c r="I8" i="41"/>
  <c r="H8" i="41"/>
  <c r="G8" i="41"/>
  <c r="F8" i="41"/>
  <c r="E8" i="41"/>
  <c r="D8" i="41"/>
  <c r="C8" i="41"/>
  <c r="K7" i="41"/>
  <c r="J7" i="41"/>
  <c r="I7" i="41"/>
  <c r="H7" i="41"/>
  <c r="G7" i="41"/>
  <c r="F7" i="41"/>
  <c r="E7" i="41"/>
  <c r="D7" i="41"/>
  <c r="C7" i="41"/>
  <c r="K6" i="41"/>
  <c r="J6" i="41"/>
  <c r="I6" i="41"/>
  <c r="H6" i="41"/>
  <c r="G6" i="41"/>
  <c r="F6" i="41"/>
  <c r="E6" i="41"/>
  <c r="D6" i="41"/>
  <c r="C6" i="41"/>
  <c r="K5" i="41"/>
  <c r="J5" i="41"/>
  <c r="I5" i="41"/>
  <c r="H5" i="41"/>
  <c r="G5" i="41"/>
  <c r="F5" i="41"/>
  <c r="E5" i="41"/>
  <c r="D5" i="41"/>
  <c r="C5" i="41"/>
  <c r="K4" i="41"/>
  <c r="J4" i="41"/>
  <c r="I4" i="41"/>
  <c r="H4" i="41"/>
  <c r="G4" i="41"/>
  <c r="F4" i="41"/>
  <c r="E4" i="41"/>
  <c r="D4" i="41"/>
  <c r="C4" i="41"/>
  <c r="D113" i="41"/>
  <c r="K114" i="41"/>
  <c r="G114" i="41"/>
  <c r="J113" i="41"/>
  <c r="J114" i="41"/>
  <c r="D114" i="41"/>
  <c r="H114" i="41"/>
  <c r="H113" i="41"/>
  <c r="I114" i="41"/>
  <c r="K113" i="41"/>
  <c r="E114" i="41"/>
  <c r="E113" i="41"/>
  <c r="G113" i="41"/>
  <c r="F114" i="41"/>
  <c r="F113" i="41"/>
  <c r="I113" i="41"/>
  <c r="G150" i="50" l="1"/>
  <c r="C150" i="50"/>
  <c r="H150" i="50"/>
  <c r="D150" i="50"/>
  <c r="C38" i="40"/>
  <c r="C37" i="40"/>
  <c r="C36" i="40"/>
  <c r="C35" i="40"/>
  <c r="C34" i="40"/>
  <c r="C33" i="40"/>
  <c r="C32" i="40"/>
  <c r="C31" i="40"/>
  <c r="C30" i="40"/>
  <c r="C29" i="40"/>
  <c r="C28" i="40"/>
  <c r="C27" i="40"/>
  <c r="C26" i="40"/>
  <c r="C25" i="40"/>
  <c r="C24" i="40"/>
  <c r="C23" i="40"/>
  <c r="C22" i="40"/>
  <c r="C21" i="40"/>
  <c r="C20" i="40"/>
  <c r="C19" i="40"/>
  <c r="C18" i="40"/>
  <c r="C17" i="40"/>
  <c r="C16" i="40"/>
  <c r="C15" i="40"/>
  <c r="C14" i="40"/>
  <c r="C13" i="40"/>
  <c r="C12" i="40"/>
  <c r="C11" i="40"/>
  <c r="C10" i="40"/>
  <c r="C9" i="40"/>
  <c r="C8" i="40"/>
  <c r="C7" i="40"/>
  <c r="C6" i="40"/>
  <c r="C5" i="40"/>
  <c r="C4" i="40"/>
  <c r="C37" i="39"/>
  <c r="C36" i="39"/>
  <c r="C35" i="39"/>
  <c r="C34" i="39"/>
  <c r="C33" i="39"/>
  <c r="C32" i="39"/>
  <c r="C31" i="39"/>
  <c r="C30" i="39"/>
  <c r="C29" i="39"/>
  <c r="C28" i="39"/>
  <c r="C27" i="39"/>
  <c r="C26" i="39"/>
  <c r="C25" i="39"/>
  <c r="C24" i="39"/>
  <c r="C23" i="39"/>
  <c r="C22" i="39"/>
  <c r="C21" i="39"/>
  <c r="C20" i="39"/>
  <c r="C19" i="39"/>
  <c r="C18" i="39"/>
  <c r="C17" i="39"/>
  <c r="C16" i="39"/>
  <c r="C15" i="39"/>
  <c r="C14" i="39"/>
  <c r="C13" i="39"/>
  <c r="C12" i="39"/>
  <c r="C11" i="39"/>
  <c r="C10" i="39"/>
  <c r="C9" i="39"/>
  <c r="C8" i="39"/>
  <c r="C7" i="39"/>
  <c r="C6" i="39"/>
  <c r="C5" i="39"/>
  <c r="C4" i="39"/>
  <c r="C38" i="38"/>
  <c r="C37" i="38"/>
  <c r="C36" i="38"/>
  <c r="C35" i="38"/>
  <c r="C34" i="38"/>
  <c r="C33" i="38"/>
  <c r="C32" i="38"/>
  <c r="C31" i="38"/>
  <c r="C30" i="38"/>
  <c r="C29" i="38"/>
  <c r="C28" i="38"/>
  <c r="C27" i="38"/>
  <c r="C26" i="38"/>
  <c r="C25" i="38"/>
  <c r="C24" i="38"/>
  <c r="C23" i="38"/>
  <c r="C22" i="38"/>
  <c r="C21" i="38"/>
  <c r="C20" i="38"/>
  <c r="C19" i="38"/>
  <c r="C18" i="38"/>
  <c r="C17" i="38"/>
  <c r="C16" i="38"/>
  <c r="C15" i="38"/>
  <c r="C14" i="38"/>
  <c r="C13" i="38"/>
  <c r="C12" i="38"/>
  <c r="C11" i="38"/>
  <c r="C10" i="38"/>
  <c r="C9" i="38"/>
  <c r="C8" i="38"/>
  <c r="C7" i="38"/>
  <c r="C6" i="38"/>
  <c r="C4" i="38"/>
  <c r="C5" i="38"/>
  <c r="K38" i="40"/>
  <c r="J38" i="40"/>
  <c r="I38" i="40"/>
  <c r="H38" i="40"/>
  <c r="G38" i="40"/>
  <c r="F38" i="40"/>
  <c r="E38" i="40"/>
  <c r="D38" i="40"/>
  <c r="K37" i="40"/>
  <c r="J37" i="40"/>
  <c r="I37" i="40"/>
  <c r="H37" i="40"/>
  <c r="G37" i="40"/>
  <c r="F37" i="40"/>
  <c r="E37" i="40"/>
  <c r="D37" i="40"/>
  <c r="K36" i="40"/>
  <c r="J36" i="40"/>
  <c r="I36" i="40"/>
  <c r="H36" i="40"/>
  <c r="G36" i="40"/>
  <c r="F36" i="40"/>
  <c r="E36" i="40"/>
  <c r="D36" i="40"/>
  <c r="K35" i="40"/>
  <c r="J35" i="40"/>
  <c r="I35" i="40"/>
  <c r="H35" i="40"/>
  <c r="G35" i="40"/>
  <c r="F35" i="40"/>
  <c r="E35" i="40"/>
  <c r="D35" i="40"/>
  <c r="K34" i="40"/>
  <c r="J34" i="40"/>
  <c r="I34" i="40"/>
  <c r="H34" i="40"/>
  <c r="G34" i="40"/>
  <c r="F34" i="40"/>
  <c r="E34" i="40"/>
  <c r="D34" i="40"/>
  <c r="K33" i="40"/>
  <c r="J33" i="40"/>
  <c r="I33" i="40"/>
  <c r="H33" i="40"/>
  <c r="G33" i="40"/>
  <c r="F33" i="40"/>
  <c r="E33" i="40"/>
  <c r="D33" i="40"/>
  <c r="K32" i="40"/>
  <c r="J32" i="40"/>
  <c r="I32" i="40"/>
  <c r="H32" i="40"/>
  <c r="G32" i="40"/>
  <c r="F32" i="40"/>
  <c r="E32" i="40"/>
  <c r="D32" i="40"/>
  <c r="K31" i="40"/>
  <c r="J31" i="40"/>
  <c r="I31" i="40"/>
  <c r="H31" i="40"/>
  <c r="G31" i="40"/>
  <c r="F31" i="40"/>
  <c r="E31" i="40"/>
  <c r="D31" i="40"/>
  <c r="K30" i="40"/>
  <c r="J30" i="40"/>
  <c r="I30" i="40"/>
  <c r="H30" i="40"/>
  <c r="G30" i="40"/>
  <c r="F30" i="40"/>
  <c r="E30" i="40"/>
  <c r="D30" i="40"/>
  <c r="K29" i="40"/>
  <c r="J29" i="40"/>
  <c r="I29" i="40"/>
  <c r="H29" i="40"/>
  <c r="G29" i="40"/>
  <c r="F29" i="40"/>
  <c r="E29" i="40"/>
  <c r="D29" i="40"/>
  <c r="K28" i="40"/>
  <c r="J28" i="40"/>
  <c r="I28" i="40"/>
  <c r="H28" i="40"/>
  <c r="G28" i="40"/>
  <c r="F28" i="40"/>
  <c r="E28" i="40"/>
  <c r="D28" i="40"/>
  <c r="K27" i="40"/>
  <c r="J27" i="40"/>
  <c r="I27" i="40"/>
  <c r="H27" i="40"/>
  <c r="G27" i="40"/>
  <c r="F27" i="40"/>
  <c r="E27" i="40"/>
  <c r="D27" i="40"/>
  <c r="K26" i="40"/>
  <c r="J26" i="40"/>
  <c r="I26" i="40"/>
  <c r="H26" i="40"/>
  <c r="G26" i="40"/>
  <c r="F26" i="40"/>
  <c r="E26" i="40"/>
  <c r="D26" i="40"/>
  <c r="K25" i="40"/>
  <c r="J25" i="40"/>
  <c r="I25" i="40"/>
  <c r="H25" i="40"/>
  <c r="G25" i="40"/>
  <c r="F25" i="40"/>
  <c r="E25" i="40"/>
  <c r="D25" i="40"/>
  <c r="K24" i="40"/>
  <c r="J24" i="40"/>
  <c r="I24" i="40"/>
  <c r="H24" i="40"/>
  <c r="G24" i="40"/>
  <c r="F24" i="40"/>
  <c r="E24" i="40"/>
  <c r="D24" i="40"/>
  <c r="K23" i="40"/>
  <c r="J23" i="40"/>
  <c r="I23" i="40"/>
  <c r="H23" i="40"/>
  <c r="G23" i="40"/>
  <c r="F23" i="40"/>
  <c r="E23" i="40"/>
  <c r="D23" i="40"/>
  <c r="K22" i="40"/>
  <c r="J22" i="40"/>
  <c r="I22" i="40"/>
  <c r="H22" i="40"/>
  <c r="G22" i="40"/>
  <c r="F22" i="40"/>
  <c r="E22" i="40"/>
  <c r="D22" i="40"/>
  <c r="K21" i="40"/>
  <c r="J21" i="40"/>
  <c r="I21" i="40"/>
  <c r="H21" i="40"/>
  <c r="G21" i="40"/>
  <c r="F21" i="40"/>
  <c r="E21" i="40"/>
  <c r="D21" i="40"/>
  <c r="K20" i="40"/>
  <c r="J20" i="40"/>
  <c r="I20" i="40"/>
  <c r="H20" i="40"/>
  <c r="G20" i="40"/>
  <c r="F20" i="40"/>
  <c r="E20" i="40"/>
  <c r="D20" i="40"/>
  <c r="K19" i="40"/>
  <c r="J19" i="40"/>
  <c r="I19" i="40"/>
  <c r="H19" i="40"/>
  <c r="G19" i="40"/>
  <c r="F19" i="40"/>
  <c r="E19" i="40"/>
  <c r="D19" i="40"/>
  <c r="K18" i="40"/>
  <c r="J18" i="40"/>
  <c r="I18" i="40"/>
  <c r="H18" i="40"/>
  <c r="G18" i="40"/>
  <c r="F18" i="40"/>
  <c r="E18" i="40"/>
  <c r="D18" i="40"/>
  <c r="K17" i="40"/>
  <c r="J17" i="40"/>
  <c r="I17" i="40"/>
  <c r="H17" i="40"/>
  <c r="G17" i="40"/>
  <c r="F17" i="40"/>
  <c r="E17" i="40"/>
  <c r="D17" i="40"/>
  <c r="K16" i="40"/>
  <c r="J16" i="40"/>
  <c r="I16" i="40"/>
  <c r="H16" i="40"/>
  <c r="G16" i="40"/>
  <c r="F16" i="40"/>
  <c r="E16" i="40"/>
  <c r="D16" i="40"/>
  <c r="K15" i="40"/>
  <c r="J15" i="40"/>
  <c r="I15" i="40"/>
  <c r="H15" i="40"/>
  <c r="G15" i="40"/>
  <c r="F15" i="40"/>
  <c r="E15" i="40"/>
  <c r="D15" i="40"/>
  <c r="K14" i="40"/>
  <c r="J14" i="40"/>
  <c r="I14" i="40"/>
  <c r="H14" i="40"/>
  <c r="G14" i="40"/>
  <c r="F14" i="40"/>
  <c r="E14" i="40"/>
  <c r="D14" i="40"/>
  <c r="K13" i="40"/>
  <c r="J13" i="40"/>
  <c r="I13" i="40"/>
  <c r="H13" i="40"/>
  <c r="G13" i="40"/>
  <c r="F13" i="40"/>
  <c r="E13" i="40"/>
  <c r="D13" i="40"/>
  <c r="K12" i="40"/>
  <c r="J12" i="40"/>
  <c r="I12" i="40"/>
  <c r="H12" i="40"/>
  <c r="G12" i="40"/>
  <c r="F12" i="40"/>
  <c r="E12" i="40"/>
  <c r="D12" i="40"/>
  <c r="K11" i="40"/>
  <c r="J11" i="40"/>
  <c r="I11" i="40"/>
  <c r="H11" i="40"/>
  <c r="G11" i="40"/>
  <c r="F11" i="40"/>
  <c r="E11" i="40"/>
  <c r="D11" i="40"/>
  <c r="K10" i="40"/>
  <c r="J10" i="40"/>
  <c r="I10" i="40"/>
  <c r="H10" i="40"/>
  <c r="G10" i="40"/>
  <c r="F10" i="40"/>
  <c r="E10" i="40"/>
  <c r="D10" i="40"/>
  <c r="K9" i="40"/>
  <c r="J9" i="40"/>
  <c r="I9" i="40"/>
  <c r="H9" i="40"/>
  <c r="G9" i="40"/>
  <c r="F9" i="40"/>
  <c r="E9" i="40"/>
  <c r="D9" i="40"/>
  <c r="K8" i="40"/>
  <c r="J8" i="40"/>
  <c r="I8" i="40"/>
  <c r="H8" i="40"/>
  <c r="G8" i="40"/>
  <c r="F8" i="40"/>
  <c r="E8" i="40"/>
  <c r="D8" i="40"/>
  <c r="K7" i="40"/>
  <c r="J7" i="40"/>
  <c r="I7" i="40"/>
  <c r="H7" i="40"/>
  <c r="G7" i="40"/>
  <c r="F7" i="40"/>
  <c r="E7" i="40"/>
  <c r="D7" i="40"/>
  <c r="K6" i="40"/>
  <c r="J6" i="40"/>
  <c r="I6" i="40"/>
  <c r="H6" i="40"/>
  <c r="G6" i="40"/>
  <c r="F6" i="40"/>
  <c r="E6" i="40"/>
  <c r="D6" i="40"/>
  <c r="K5" i="40"/>
  <c r="J5" i="40"/>
  <c r="I5" i="40"/>
  <c r="H5" i="40"/>
  <c r="G5" i="40"/>
  <c r="F5" i="40"/>
  <c r="E5" i="40"/>
  <c r="D5" i="40"/>
  <c r="K4" i="40"/>
  <c r="J4" i="40"/>
  <c r="I4" i="40"/>
  <c r="H4" i="40"/>
  <c r="G4" i="40"/>
  <c r="F4" i="40"/>
  <c r="E4" i="40"/>
  <c r="D4" i="40"/>
  <c r="K37" i="39"/>
  <c r="J37" i="39"/>
  <c r="I37" i="39"/>
  <c r="H37" i="39"/>
  <c r="G37" i="39"/>
  <c r="F37" i="39"/>
  <c r="E37" i="39"/>
  <c r="D37" i="39"/>
  <c r="K36" i="39"/>
  <c r="J36" i="39"/>
  <c r="I36" i="39"/>
  <c r="H36" i="39"/>
  <c r="G36" i="39"/>
  <c r="F36" i="39"/>
  <c r="E36" i="39"/>
  <c r="D36" i="39"/>
  <c r="K35" i="39"/>
  <c r="J35" i="39"/>
  <c r="I35" i="39"/>
  <c r="H35" i="39"/>
  <c r="G35" i="39"/>
  <c r="F35" i="39"/>
  <c r="E35" i="39"/>
  <c r="D35" i="39"/>
  <c r="K34" i="39"/>
  <c r="J34" i="39"/>
  <c r="I34" i="39"/>
  <c r="H34" i="39"/>
  <c r="G34" i="39"/>
  <c r="F34" i="39"/>
  <c r="E34" i="39"/>
  <c r="D34" i="39"/>
  <c r="K33" i="39"/>
  <c r="J33" i="39"/>
  <c r="I33" i="39"/>
  <c r="H33" i="39"/>
  <c r="G33" i="39"/>
  <c r="F33" i="39"/>
  <c r="E33" i="39"/>
  <c r="D33" i="39"/>
  <c r="K32" i="39"/>
  <c r="J32" i="39"/>
  <c r="I32" i="39"/>
  <c r="H32" i="39"/>
  <c r="G32" i="39"/>
  <c r="F32" i="39"/>
  <c r="E32" i="39"/>
  <c r="D32" i="39"/>
  <c r="K31" i="39"/>
  <c r="J31" i="39"/>
  <c r="I31" i="39"/>
  <c r="H31" i="39"/>
  <c r="G31" i="39"/>
  <c r="F31" i="39"/>
  <c r="E31" i="39"/>
  <c r="D31" i="39"/>
  <c r="K30" i="39"/>
  <c r="J30" i="39"/>
  <c r="I30" i="39"/>
  <c r="H30" i="39"/>
  <c r="G30" i="39"/>
  <c r="F30" i="39"/>
  <c r="E30" i="39"/>
  <c r="D30" i="39"/>
  <c r="K29" i="39"/>
  <c r="J29" i="39"/>
  <c r="I29" i="39"/>
  <c r="H29" i="39"/>
  <c r="G29" i="39"/>
  <c r="F29" i="39"/>
  <c r="E29" i="39"/>
  <c r="D29" i="39"/>
  <c r="K28" i="39"/>
  <c r="J28" i="39"/>
  <c r="I28" i="39"/>
  <c r="H28" i="39"/>
  <c r="G28" i="39"/>
  <c r="F28" i="39"/>
  <c r="E28" i="39"/>
  <c r="D28" i="39"/>
  <c r="K27" i="39"/>
  <c r="J27" i="39"/>
  <c r="I27" i="39"/>
  <c r="H27" i="39"/>
  <c r="G27" i="39"/>
  <c r="F27" i="39"/>
  <c r="E27" i="39"/>
  <c r="D27" i="39"/>
  <c r="K26" i="39"/>
  <c r="J26" i="39"/>
  <c r="I26" i="39"/>
  <c r="H26" i="39"/>
  <c r="G26" i="39"/>
  <c r="F26" i="39"/>
  <c r="E26" i="39"/>
  <c r="D26" i="39"/>
  <c r="K25" i="39"/>
  <c r="J25" i="39"/>
  <c r="I25" i="39"/>
  <c r="H25" i="39"/>
  <c r="G25" i="39"/>
  <c r="F25" i="39"/>
  <c r="E25" i="39"/>
  <c r="D25" i="39"/>
  <c r="K24" i="39"/>
  <c r="J24" i="39"/>
  <c r="I24" i="39"/>
  <c r="H24" i="39"/>
  <c r="G24" i="39"/>
  <c r="F24" i="39"/>
  <c r="E24" i="39"/>
  <c r="D24" i="39"/>
  <c r="K23" i="39"/>
  <c r="J23" i="39"/>
  <c r="I23" i="39"/>
  <c r="H23" i="39"/>
  <c r="G23" i="39"/>
  <c r="F23" i="39"/>
  <c r="E23" i="39"/>
  <c r="D23" i="39"/>
  <c r="K22" i="39"/>
  <c r="J22" i="39"/>
  <c r="I22" i="39"/>
  <c r="H22" i="39"/>
  <c r="G22" i="39"/>
  <c r="F22" i="39"/>
  <c r="E22" i="39"/>
  <c r="D22" i="39"/>
  <c r="K21" i="39"/>
  <c r="J21" i="39"/>
  <c r="I21" i="39"/>
  <c r="H21" i="39"/>
  <c r="G21" i="39"/>
  <c r="F21" i="39"/>
  <c r="E21" i="39"/>
  <c r="D21" i="39"/>
  <c r="K20" i="39"/>
  <c r="J20" i="39"/>
  <c r="I20" i="39"/>
  <c r="H20" i="39"/>
  <c r="G20" i="39"/>
  <c r="F20" i="39"/>
  <c r="E20" i="39"/>
  <c r="D20" i="39"/>
  <c r="K19" i="39"/>
  <c r="J19" i="39"/>
  <c r="I19" i="39"/>
  <c r="H19" i="39"/>
  <c r="G19" i="39"/>
  <c r="F19" i="39"/>
  <c r="E19" i="39"/>
  <c r="D19" i="39"/>
  <c r="K18" i="39"/>
  <c r="J18" i="39"/>
  <c r="I18" i="39"/>
  <c r="H18" i="39"/>
  <c r="G18" i="39"/>
  <c r="F18" i="39"/>
  <c r="E18" i="39"/>
  <c r="D18" i="39"/>
  <c r="K17" i="39"/>
  <c r="J17" i="39"/>
  <c r="I17" i="39"/>
  <c r="H17" i="39"/>
  <c r="G17" i="39"/>
  <c r="F17" i="39"/>
  <c r="E17" i="39"/>
  <c r="D17" i="39"/>
  <c r="K16" i="39"/>
  <c r="J16" i="39"/>
  <c r="I16" i="39"/>
  <c r="H16" i="39"/>
  <c r="G16" i="39"/>
  <c r="F16" i="39"/>
  <c r="E16" i="39"/>
  <c r="D16" i="39"/>
  <c r="K15" i="39"/>
  <c r="J15" i="39"/>
  <c r="I15" i="39"/>
  <c r="H15" i="39"/>
  <c r="G15" i="39"/>
  <c r="F15" i="39"/>
  <c r="E15" i="39"/>
  <c r="D15" i="39"/>
  <c r="K14" i="39"/>
  <c r="J14" i="39"/>
  <c r="I14" i="39"/>
  <c r="H14" i="39"/>
  <c r="G14" i="39"/>
  <c r="F14" i="39"/>
  <c r="E14" i="39"/>
  <c r="D14" i="39"/>
  <c r="K13" i="39"/>
  <c r="J13" i="39"/>
  <c r="I13" i="39"/>
  <c r="H13" i="39"/>
  <c r="G13" i="39"/>
  <c r="F13" i="39"/>
  <c r="E13" i="39"/>
  <c r="D13" i="39"/>
  <c r="K12" i="39"/>
  <c r="J12" i="39"/>
  <c r="I12" i="39"/>
  <c r="H12" i="39"/>
  <c r="G12" i="39"/>
  <c r="F12" i="39"/>
  <c r="E12" i="39"/>
  <c r="D12" i="39"/>
  <c r="K11" i="39"/>
  <c r="J11" i="39"/>
  <c r="I11" i="39"/>
  <c r="H11" i="39"/>
  <c r="G11" i="39"/>
  <c r="F11" i="39"/>
  <c r="E11" i="39"/>
  <c r="D11" i="39"/>
  <c r="K10" i="39"/>
  <c r="J10" i="39"/>
  <c r="I10" i="39"/>
  <c r="H10" i="39"/>
  <c r="G10" i="39"/>
  <c r="F10" i="39"/>
  <c r="E10" i="39"/>
  <c r="D10" i="39"/>
  <c r="K9" i="39"/>
  <c r="J9" i="39"/>
  <c r="I9" i="39"/>
  <c r="H9" i="39"/>
  <c r="G9" i="39"/>
  <c r="F9" i="39"/>
  <c r="E9" i="39"/>
  <c r="D9" i="39"/>
  <c r="K8" i="39"/>
  <c r="J8" i="39"/>
  <c r="I8" i="39"/>
  <c r="H8" i="39"/>
  <c r="G8" i="39"/>
  <c r="F8" i="39"/>
  <c r="E8" i="39"/>
  <c r="D8" i="39"/>
  <c r="K7" i="39"/>
  <c r="J7" i="39"/>
  <c r="I7" i="39"/>
  <c r="H7" i="39"/>
  <c r="G7" i="39"/>
  <c r="F7" i="39"/>
  <c r="E7" i="39"/>
  <c r="D7" i="39"/>
  <c r="K6" i="39"/>
  <c r="J6" i="39"/>
  <c r="I6" i="39"/>
  <c r="H6" i="39"/>
  <c r="G6" i="39"/>
  <c r="F6" i="39"/>
  <c r="E6" i="39"/>
  <c r="D6" i="39"/>
  <c r="K5" i="39"/>
  <c r="J5" i="39"/>
  <c r="I5" i="39"/>
  <c r="H5" i="39"/>
  <c r="G5" i="39"/>
  <c r="F5" i="39"/>
  <c r="E5" i="39"/>
  <c r="D5" i="39"/>
  <c r="K4" i="39"/>
  <c r="J4" i="39"/>
  <c r="I4" i="39"/>
  <c r="H4" i="39"/>
  <c r="G4" i="39"/>
  <c r="F4" i="39"/>
  <c r="E4" i="39"/>
  <c r="D4" i="39"/>
  <c r="K38" i="38"/>
  <c r="J38" i="38"/>
  <c r="I38" i="38"/>
  <c r="H38" i="38"/>
  <c r="G38" i="38"/>
  <c r="F38" i="38"/>
  <c r="E38" i="38"/>
  <c r="D38" i="38"/>
  <c r="K37" i="38"/>
  <c r="J37" i="38"/>
  <c r="I37" i="38"/>
  <c r="H37" i="38"/>
  <c r="G37" i="38"/>
  <c r="F37" i="38"/>
  <c r="E37" i="38"/>
  <c r="D37" i="38"/>
  <c r="K36" i="38"/>
  <c r="J36" i="38"/>
  <c r="I36" i="38"/>
  <c r="H36" i="38"/>
  <c r="G36" i="38"/>
  <c r="F36" i="38"/>
  <c r="E36" i="38"/>
  <c r="D36" i="38"/>
  <c r="K35" i="38"/>
  <c r="J35" i="38"/>
  <c r="I35" i="38"/>
  <c r="H35" i="38"/>
  <c r="G35" i="38"/>
  <c r="F35" i="38"/>
  <c r="E35" i="38"/>
  <c r="D35" i="38"/>
  <c r="K34" i="38"/>
  <c r="J34" i="38"/>
  <c r="I34" i="38"/>
  <c r="H34" i="38"/>
  <c r="G34" i="38"/>
  <c r="F34" i="38"/>
  <c r="E34" i="38"/>
  <c r="D34" i="38"/>
  <c r="K33" i="38"/>
  <c r="J33" i="38"/>
  <c r="I33" i="38"/>
  <c r="H33" i="38"/>
  <c r="G33" i="38"/>
  <c r="F33" i="38"/>
  <c r="E33" i="38"/>
  <c r="D33" i="38"/>
  <c r="K32" i="38"/>
  <c r="J32" i="38"/>
  <c r="I32" i="38"/>
  <c r="H32" i="38"/>
  <c r="G32" i="38"/>
  <c r="F32" i="38"/>
  <c r="E32" i="38"/>
  <c r="D32" i="38"/>
  <c r="K31" i="38"/>
  <c r="J31" i="38"/>
  <c r="I31" i="38"/>
  <c r="H31" i="38"/>
  <c r="G31" i="38"/>
  <c r="F31" i="38"/>
  <c r="E31" i="38"/>
  <c r="D31" i="38"/>
  <c r="K30" i="38"/>
  <c r="J30" i="38"/>
  <c r="I30" i="38"/>
  <c r="H30" i="38"/>
  <c r="G30" i="38"/>
  <c r="F30" i="38"/>
  <c r="E30" i="38"/>
  <c r="D30" i="38"/>
  <c r="K29" i="38"/>
  <c r="J29" i="38"/>
  <c r="I29" i="38"/>
  <c r="H29" i="38"/>
  <c r="G29" i="38"/>
  <c r="F29" i="38"/>
  <c r="E29" i="38"/>
  <c r="D29" i="38"/>
  <c r="K28" i="38"/>
  <c r="J28" i="38"/>
  <c r="I28" i="38"/>
  <c r="H28" i="38"/>
  <c r="G28" i="38"/>
  <c r="F28" i="38"/>
  <c r="E28" i="38"/>
  <c r="D28" i="38"/>
  <c r="K27" i="38"/>
  <c r="J27" i="38"/>
  <c r="I27" i="38"/>
  <c r="H27" i="38"/>
  <c r="G27" i="38"/>
  <c r="F27" i="38"/>
  <c r="E27" i="38"/>
  <c r="D27" i="38"/>
  <c r="K26" i="38"/>
  <c r="J26" i="38"/>
  <c r="I26" i="38"/>
  <c r="H26" i="38"/>
  <c r="G26" i="38"/>
  <c r="F26" i="38"/>
  <c r="E26" i="38"/>
  <c r="D26" i="38"/>
  <c r="K25" i="38"/>
  <c r="J25" i="38"/>
  <c r="I25" i="38"/>
  <c r="H25" i="38"/>
  <c r="G25" i="38"/>
  <c r="F25" i="38"/>
  <c r="E25" i="38"/>
  <c r="D25" i="38"/>
  <c r="K24" i="38"/>
  <c r="J24" i="38"/>
  <c r="I24" i="38"/>
  <c r="H24" i="38"/>
  <c r="G24" i="38"/>
  <c r="F24" i="38"/>
  <c r="E24" i="38"/>
  <c r="D24" i="38"/>
  <c r="K23" i="38"/>
  <c r="J23" i="38"/>
  <c r="I23" i="38"/>
  <c r="H23" i="38"/>
  <c r="G23" i="38"/>
  <c r="F23" i="38"/>
  <c r="E23" i="38"/>
  <c r="D23" i="38"/>
  <c r="K22" i="38"/>
  <c r="J22" i="38"/>
  <c r="I22" i="38"/>
  <c r="H22" i="38"/>
  <c r="G22" i="38"/>
  <c r="F22" i="38"/>
  <c r="E22" i="38"/>
  <c r="D22" i="38"/>
  <c r="K21" i="38"/>
  <c r="J21" i="38"/>
  <c r="I21" i="38"/>
  <c r="H21" i="38"/>
  <c r="G21" i="38"/>
  <c r="F21" i="38"/>
  <c r="E21" i="38"/>
  <c r="D21" i="38"/>
  <c r="K20" i="38"/>
  <c r="J20" i="38"/>
  <c r="I20" i="38"/>
  <c r="H20" i="38"/>
  <c r="G20" i="38"/>
  <c r="F20" i="38"/>
  <c r="E20" i="38"/>
  <c r="D20" i="38"/>
  <c r="K19" i="38"/>
  <c r="J19" i="38"/>
  <c r="I19" i="38"/>
  <c r="H19" i="38"/>
  <c r="G19" i="38"/>
  <c r="F19" i="38"/>
  <c r="E19" i="38"/>
  <c r="D19" i="38"/>
  <c r="K18" i="38"/>
  <c r="J18" i="38"/>
  <c r="I18" i="38"/>
  <c r="H18" i="38"/>
  <c r="G18" i="38"/>
  <c r="F18" i="38"/>
  <c r="E18" i="38"/>
  <c r="D18" i="38"/>
  <c r="K17" i="38"/>
  <c r="J17" i="38"/>
  <c r="I17" i="38"/>
  <c r="H17" i="38"/>
  <c r="G17" i="38"/>
  <c r="F17" i="38"/>
  <c r="E17" i="38"/>
  <c r="D17" i="38"/>
  <c r="K16" i="38"/>
  <c r="J16" i="38"/>
  <c r="I16" i="38"/>
  <c r="H16" i="38"/>
  <c r="G16" i="38"/>
  <c r="F16" i="38"/>
  <c r="E16" i="38"/>
  <c r="D16" i="38"/>
  <c r="K15" i="38"/>
  <c r="J15" i="38"/>
  <c r="I15" i="38"/>
  <c r="H15" i="38"/>
  <c r="G15" i="38"/>
  <c r="F15" i="38"/>
  <c r="E15" i="38"/>
  <c r="D15" i="38"/>
  <c r="K14" i="38"/>
  <c r="J14" i="38"/>
  <c r="I14" i="38"/>
  <c r="H14" i="38"/>
  <c r="G14" i="38"/>
  <c r="F14" i="38"/>
  <c r="E14" i="38"/>
  <c r="D14" i="38"/>
  <c r="K13" i="38"/>
  <c r="J13" i="38"/>
  <c r="I13" i="38"/>
  <c r="H13" i="38"/>
  <c r="G13" i="38"/>
  <c r="F13" i="38"/>
  <c r="E13" i="38"/>
  <c r="D13" i="38"/>
  <c r="K12" i="38"/>
  <c r="J12" i="38"/>
  <c r="I12" i="38"/>
  <c r="H12" i="38"/>
  <c r="G12" i="38"/>
  <c r="F12" i="38"/>
  <c r="E12" i="38"/>
  <c r="D12" i="38"/>
  <c r="K11" i="38"/>
  <c r="J11" i="38"/>
  <c r="I11" i="38"/>
  <c r="H11" i="38"/>
  <c r="G11" i="38"/>
  <c r="F11" i="38"/>
  <c r="E11" i="38"/>
  <c r="D11" i="38"/>
  <c r="K10" i="38"/>
  <c r="J10" i="38"/>
  <c r="I10" i="38"/>
  <c r="H10" i="38"/>
  <c r="G10" i="38"/>
  <c r="F10" i="38"/>
  <c r="E10" i="38"/>
  <c r="D10" i="38"/>
  <c r="K9" i="38"/>
  <c r="J9" i="38"/>
  <c r="I9" i="38"/>
  <c r="H9" i="38"/>
  <c r="G9" i="38"/>
  <c r="F9" i="38"/>
  <c r="E9" i="38"/>
  <c r="D9" i="38"/>
  <c r="K8" i="38"/>
  <c r="J8" i="38"/>
  <c r="I8" i="38"/>
  <c r="H8" i="38"/>
  <c r="G8" i="38"/>
  <c r="F8" i="38"/>
  <c r="E8" i="38"/>
  <c r="D8" i="38"/>
  <c r="K7" i="38"/>
  <c r="J7" i="38"/>
  <c r="I7" i="38"/>
  <c r="H7" i="38"/>
  <c r="G7" i="38"/>
  <c r="F7" i="38"/>
  <c r="E7" i="38"/>
  <c r="D7" i="38"/>
  <c r="K6" i="38"/>
  <c r="J6" i="38"/>
  <c r="I6" i="38"/>
  <c r="H6" i="38"/>
  <c r="G6" i="38"/>
  <c r="F6" i="38"/>
  <c r="E6" i="38"/>
  <c r="D6" i="38"/>
  <c r="K5" i="38"/>
  <c r="J5" i="38"/>
  <c r="I5" i="38"/>
  <c r="H5" i="38"/>
  <c r="G5" i="38"/>
  <c r="F5" i="38"/>
  <c r="E5" i="38"/>
  <c r="D5" i="38"/>
  <c r="K4" i="38"/>
  <c r="J4" i="38"/>
  <c r="I4" i="38"/>
  <c r="H4" i="38"/>
  <c r="G4" i="38"/>
  <c r="F4" i="38"/>
  <c r="E4" i="38"/>
  <c r="D4" i="38"/>
  <c r="K38" i="37" l="1"/>
  <c r="J38" i="37"/>
  <c r="I38" i="37"/>
  <c r="H38" i="37"/>
  <c r="G38" i="37"/>
  <c r="F38" i="37"/>
  <c r="E38" i="37"/>
  <c r="D38" i="37"/>
  <c r="C38" i="37"/>
  <c r="K37" i="37"/>
  <c r="J37" i="37"/>
  <c r="I37" i="37"/>
  <c r="H37" i="37"/>
  <c r="G37" i="37"/>
  <c r="F37" i="37"/>
  <c r="E37" i="37"/>
  <c r="D37" i="37"/>
  <c r="C37" i="37"/>
  <c r="K36" i="37"/>
  <c r="J36" i="37"/>
  <c r="I36" i="37"/>
  <c r="H36" i="37"/>
  <c r="G36" i="37"/>
  <c r="F36" i="37"/>
  <c r="E36" i="37"/>
  <c r="D36" i="37"/>
  <c r="C36" i="37"/>
  <c r="K35" i="37"/>
  <c r="J35" i="37"/>
  <c r="I35" i="37"/>
  <c r="H35" i="37"/>
  <c r="G35" i="37"/>
  <c r="F35" i="37"/>
  <c r="E35" i="37"/>
  <c r="D35" i="37"/>
  <c r="C35" i="37"/>
  <c r="K34" i="37"/>
  <c r="J34" i="37"/>
  <c r="I34" i="37"/>
  <c r="H34" i="37"/>
  <c r="G34" i="37"/>
  <c r="F34" i="37"/>
  <c r="E34" i="37"/>
  <c r="D34" i="37"/>
  <c r="C34" i="37"/>
  <c r="K33" i="37"/>
  <c r="J33" i="37"/>
  <c r="I33" i="37"/>
  <c r="H33" i="37"/>
  <c r="G33" i="37"/>
  <c r="F33" i="37"/>
  <c r="E33" i="37"/>
  <c r="D33" i="37"/>
  <c r="C33" i="37"/>
  <c r="K32" i="37"/>
  <c r="J32" i="37"/>
  <c r="I32" i="37"/>
  <c r="H32" i="37"/>
  <c r="G32" i="37"/>
  <c r="F32" i="37"/>
  <c r="E32" i="37"/>
  <c r="D32" i="37"/>
  <c r="C32" i="37"/>
  <c r="K31" i="37"/>
  <c r="J31" i="37"/>
  <c r="I31" i="37"/>
  <c r="H31" i="37"/>
  <c r="G31" i="37"/>
  <c r="F31" i="37"/>
  <c r="E31" i="37"/>
  <c r="D31" i="37"/>
  <c r="C31" i="37"/>
  <c r="K30" i="37"/>
  <c r="J30" i="37"/>
  <c r="I30" i="37"/>
  <c r="H30" i="37"/>
  <c r="G30" i="37"/>
  <c r="F30" i="37"/>
  <c r="E30" i="37"/>
  <c r="D30" i="37"/>
  <c r="C30" i="37"/>
  <c r="K29" i="37"/>
  <c r="J29" i="37"/>
  <c r="I29" i="37"/>
  <c r="H29" i="37"/>
  <c r="G29" i="37"/>
  <c r="F29" i="37"/>
  <c r="E29" i="37"/>
  <c r="D29" i="37"/>
  <c r="C29" i="37"/>
  <c r="K28" i="37"/>
  <c r="J28" i="37"/>
  <c r="I28" i="37"/>
  <c r="H28" i="37"/>
  <c r="G28" i="37"/>
  <c r="F28" i="37"/>
  <c r="E28" i="37"/>
  <c r="D28" i="37"/>
  <c r="C28" i="37"/>
  <c r="K27" i="37"/>
  <c r="J27" i="37"/>
  <c r="I27" i="37"/>
  <c r="H27" i="37"/>
  <c r="G27" i="37"/>
  <c r="F27" i="37"/>
  <c r="E27" i="37"/>
  <c r="D27" i="37"/>
  <c r="C27" i="37"/>
  <c r="K26" i="37"/>
  <c r="J26" i="37"/>
  <c r="I26" i="37"/>
  <c r="H26" i="37"/>
  <c r="G26" i="37"/>
  <c r="F26" i="37"/>
  <c r="E26" i="37"/>
  <c r="D26" i="37"/>
  <c r="C26" i="37"/>
  <c r="K25" i="37"/>
  <c r="J25" i="37"/>
  <c r="I25" i="37"/>
  <c r="H25" i="37"/>
  <c r="G25" i="37"/>
  <c r="F25" i="37"/>
  <c r="E25" i="37"/>
  <c r="D25" i="37"/>
  <c r="C25" i="37"/>
  <c r="K24" i="37"/>
  <c r="J24" i="37"/>
  <c r="I24" i="37"/>
  <c r="H24" i="37"/>
  <c r="G24" i="37"/>
  <c r="F24" i="37"/>
  <c r="E24" i="37"/>
  <c r="D24" i="37"/>
  <c r="C24" i="37"/>
  <c r="K23" i="37"/>
  <c r="J23" i="37"/>
  <c r="I23" i="37"/>
  <c r="H23" i="37"/>
  <c r="G23" i="37"/>
  <c r="F23" i="37"/>
  <c r="E23" i="37"/>
  <c r="D23" i="37"/>
  <c r="C23" i="37"/>
  <c r="K22" i="37"/>
  <c r="J22" i="37"/>
  <c r="I22" i="37"/>
  <c r="H22" i="37"/>
  <c r="G22" i="37"/>
  <c r="F22" i="37"/>
  <c r="E22" i="37"/>
  <c r="D22" i="37"/>
  <c r="C22" i="37"/>
  <c r="K21" i="37"/>
  <c r="J21" i="37"/>
  <c r="I21" i="37"/>
  <c r="H21" i="37"/>
  <c r="G21" i="37"/>
  <c r="F21" i="37"/>
  <c r="E21" i="37"/>
  <c r="D21" i="37"/>
  <c r="C21" i="37"/>
  <c r="K20" i="37"/>
  <c r="J20" i="37"/>
  <c r="I20" i="37"/>
  <c r="H20" i="37"/>
  <c r="G20" i="37"/>
  <c r="F20" i="37"/>
  <c r="E20" i="37"/>
  <c r="D20" i="37"/>
  <c r="C20" i="37"/>
  <c r="K19" i="37"/>
  <c r="J19" i="37"/>
  <c r="I19" i="37"/>
  <c r="H19" i="37"/>
  <c r="G19" i="37"/>
  <c r="F19" i="37"/>
  <c r="E19" i="37"/>
  <c r="D19" i="37"/>
  <c r="C19" i="37"/>
  <c r="K18" i="37"/>
  <c r="J18" i="37"/>
  <c r="I18" i="37"/>
  <c r="H18" i="37"/>
  <c r="G18" i="37"/>
  <c r="F18" i="37"/>
  <c r="E18" i="37"/>
  <c r="D18" i="37"/>
  <c r="C18" i="37"/>
  <c r="K17" i="37"/>
  <c r="J17" i="37"/>
  <c r="I17" i="37"/>
  <c r="H17" i="37"/>
  <c r="G17" i="37"/>
  <c r="F17" i="37"/>
  <c r="E17" i="37"/>
  <c r="D17" i="37"/>
  <c r="C17" i="37"/>
  <c r="K16" i="37"/>
  <c r="J16" i="37"/>
  <c r="I16" i="37"/>
  <c r="H16" i="37"/>
  <c r="G16" i="37"/>
  <c r="F16" i="37"/>
  <c r="E16" i="37"/>
  <c r="D16" i="37"/>
  <c r="C16" i="37"/>
  <c r="K15" i="37"/>
  <c r="J15" i="37"/>
  <c r="I15" i="37"/>
  <c r="H15" i="37"/>
  <c r="G15" i="37"/>
  <c r="F15" i="37"/>
  <c r="E15" i="37"/>
  <c r="D15" i="37"/>
  <c r="C15" i="37"/>
  <c r="K14" i="37"/>
  <c r="J14" i="37"/>
  <c r="I14" i="37"/>
  <c r="H14" i="37"/>
  <c r="G14" i="37"/>
  <c r="F14" i="37"/>
  <c r="E14" i="37"/>
  <c r="D14" i="37"/>
  <c r="C14" i="37"/>
  <c r="K13" i="37"/>
  <c r="J13" i="37"/>
  <c r="I13" i="37"/>
  <c r="H13" i="37"/>
  <c r="G13" i="37"/>
  <c r="F13" i="37"/>
  <c r="E13" i="37"/>
  <c r="D13" i="37"/>
  <c r="C13" i="37"/>
  <c r="K12" i="37"/>
  <c r="J12" i="37"/>
  <c r="I12" i="37"/>
  <c r="H12" i="37"/>
  <c r="G12" i="37"/>
  <c r="F12" i="37"/>
  <c r="E12" i="37"/>
  <c r="D12" i="37"/>
  <c r="C12" i="37"/>
  <c r="K11" i="37"/>
  <c r="J11" i="37"/>
  <c r="I11" i="37"/>
  <c r="H11" i="37"/>
  <c r="G11" i="37"/>
  <c r="F11" i="37"/>
  <c r="E11" i="37"/>
  <c r="D11" i="37"/>
  <c r="C11" i="37"/>
  <c r="K10" i="37"/>
  <c r="J10" i="37"/>
  <c r="I10" i="37"/>
  <c r="H10" i="37"/>
  <c r="G10" i="37"/>
  <c r="F10" i="37"/>
  <c r="E10" i="37"/>
  <c r="D10" i="37"/>
  <c r="C10" i="37"/>
  <c r="K9" i="37"/>
  <c r="J9" i="37"/>
  <c r="I9" i="37"/>
  <c r="H9" i="37"/>
  <c r="G9" i="37"/>
  <c r="F9" i="37"/>
  <c r="E9" i="37"/>
  <c r="D9" i="37"/>
  <c r="C9" i="37"/>
  <c r="K8" i="37"/>
  <c r="J8" i="37"/>
  <c r="I8" i="37"/>
  <c r="H8" i="37"/>
  <c r="G8" i="37"/>
  <c r="F8" i="37"/>
  <c r="E8" i="37"/>
  <c r="D8" i="37"/>
  <c r="C8" i="37"/>
  <c r="K7" i="37"/>
  <c r="J7" i="37"/>
  <c r="I7" i="37"/>
  <c r="H7" i="37"/>
  <c r="G7" i="37"/>
  <c r="F7" i="37"/>
  <c r="E7" i="37"/>
  <c r="D7" i="37"/>
  <c r="C7" i="37"/>
  <c r="K6" i="37"/>
  <c r="J6" i="37"/>
  <c r="I6" i="37"/>
  <c r="H6" i="37"/>
  <c r="G6" i="37"/>
  <c r="F6" i="37"/>
  <c r="E6" i="37"/>
  <c r="D6" i="37"/>
  <c r="C6" i="37"/>
  <c r="K5" i="37"/>
  <c r="J5" i="37"/>
  <c r="I5" i="37"/>
  <c r="H5" i="37"/>
  <c r="G5" i="37"/>
  <c r="F5" i="37"/>
  <c r="E5" i="37"/>
  <c r="D5" i="37"/>
  <c r="C5" i="37"/>
  <c r="K4" i="37"/>
  <c r="J4" i="37"/>
  <c r="I4" i="37"/>
  <c r="H4" i="37"/>
  <c r="G4" i="37"/>
  <c r="F4" i="37"/>
  <c r="E4" i="37"/>
  <c r="D4" i="37"/>
  <c r="C4" i="37"/>
  <c r="K38" i="36"/>
  <c r="J38" i="36"/>
  <c r="I38" i="36"/>
  <c r="H38" i="36"/>
  <c r="G38" i="36"/>
  <c r="F38" i="36"/>
  <c r="E38" i="36"/>
  <c r="D38" i="36"/>
  <c r="C38" i="36"/>
  <c r="K37" i="36"/>
  <c r="J37" i="36"/>
  <c r="I37" i="36"/>
  <c r="H37" i="36"/>
  <c r="G37" i="36"/>
  <c r="F37" i="36"/>
  <c r="E37" i="36"/>
  <c r="D37" i="36"/>
  <c r="C37" i="36"/>
  <c r="K36" i="36"/>
  <c r="J36" i="36"/>
  <c r="I36" i="36"/>
  <c r="H36" i="36"/>
  <c r="G36" i="36"/>
  <c r="F36" i="36"/>
  <c r="E36" i="36"/>
  <c r="D36" i="36"/>
  <c r="C36" i="36"/>
  <c r="K35" i="36"/>
  <c r="J35" i="36"/>
  <c r="I35" i="36"/>
  <c r="H35" i="36"/>
  <c r="G35" i="36"/>
  <c r="F35" i="36"/>
  <c r="E35" i="36"/>
  <c r="D35" i="36"/>
  <c r="C35" i="36"/>
  <c r="K34" i="36"/>
  <c r="J34" i="36"/>
  <c r="I34" i="36"/>
  <c r="H34" i="36"/>
  <c r="G34" i="36"/>
  <c r="F34" i="36"/>
  <c r="E34" i="36"/>
  <c r="D34" i="36"/>
  <c r="C34" i="36"/>
  <c r="K33" i="36"/>
  <c r="J33" i="36"/>
  <c r="I33" i="36"/>
  <c r="H33" i="36"/>
  <c r="G33" i="36"/>
  <c r="F33" i="36"/>
  <c r="E33" i="36"/>
  <c r="D33" i="36"/>
  <c r="C33" i="36"/>
  <c r="K32" i="36"/>
  <c r="J32" i="36"/>
  <c r="I32" i="36"/>
  <c r="H32" i="36"/>
  <c r="G32" i="36"/>
  <c r="F32" i="36"/>
  <c r="E32" i="36"/>
  <c r="D32" i="36"/>
  <c r="C32" i="36"/>
  <c r="K31" i="36"/>
  <c r="J31" i="36"/>
  <c r="I31" i="36"/>
  <c r="H31" i="36"/>
  <c r="G31" i="36"/>
  <c r="F31" i="36"/>
  <c r="E31" i="36"/>
  <c r="D31" i="36"/>
  <c r="C31" i="36"/>
  <c r="K30" i="36"/>
  <c r="J30" i="36"/>
  <c r="I30" i="36"/>
  <c r="H30" i="36"/>
  <c r="G30" i="36"/>
  <c r="F30" i="36"/>
  <c r="E30" i="36"/>
  <c r="D30" i="36"/>
  <c r="C30" i="36"/>
  <c r="K29" i="36"/>
  <c r="J29" i="36"/>
  <c r="I29" i="36"/>
  <c r="H29" i="36"/>
  <c r="G29" i="36"/>
  <c r="F29" i="36"/>
  <c r="E29" i="36"/>
  <c r="D29" i="36"/>
  <c r="C29" i="36"/>
  <c r="K28" i="36"/>
  <c r="J28" i="36"/>
  <c r="I28" i="36"/>
  <c r="H28" i="36"/>
  <c r="G28" i="36"/>
  <c r="F28" i="36"/>
  <c r="E28" i="36"/>
  <c r="D28" i="36"/>
  <c r="C28" i="36"/>
  <c r="K27" i="36"/>
  <c r="J27" i="36"/>
  <c r="I27" i="36"/>
  <c r="H27" i="36"/>
  <c r="G27" i="36"/>
  <c r="F27" i="36"/>
  <c r="E27" i="36"/>
  <c r="D27" i="36"/>
  <c r="C27" i="36"/>
  <c r="K26" i="36"/>
  <c r="J26" i="36"/>
  <c r="I26" i="36"/>
  <c r="H26" i="36"/>
  <c r="G26" i="36"/>
  <c r="F26" i="36"/>
  <c r="E26" i="36"/>
  <c r="D26" i="36"/>
  <c r="C26" i="36"/>
  <c r="K25" i="36"/>
  <c r="J25" i="36"/>
  <c r="I25" i="36"/>
  <c r="H25" i="36"/>
  <c r="G25" i="36"/>
  <c r="F25" i="36"/>
  <c r="E25" i="36"/>
  <c r="D25" i="36"/>
  <c r="C25" i="36"/>
  <c r="K24" i="36"/>
  <c r="J24" i="36"/>
  <c r="I24" i="36"/>
  <c r="H24" i="36"/>
  <c r="G24" i="36"/>
  <c r="F24" i="36"/>
  <c r="E24" i="36"/>
  <c r="D24" i="36"/>
  <c r="C24" i="36"/>
  <c r="K23" i="36"/>
  <c r="J23" i="36"/>
  <c r="I23" i="36"/>
  <c r="H23" i="36"/>
  <c r="G23" i="36"/>
  <c r="F23" i="36"/>
  <c r="E23" i="36"/>
  <c r="D23" i="36"/>
  <c r="C23" i="36"/>
  <c r="K22" i="36"/>
  <c r="J22" i="36"/>
  <c r="I22" i="36"/>
  <c r="H22" i="36"/>
  <c r="G22" i="36"/>
  <c r="F22" i="36"/>
  <c r="E22" i="36"/>
  <c r="D22" i="36"/>
  <c r="C22" i="36"/>
  <c r="K21" i="36"/>
  <c r="J21" i="36"/>
  <c r="I21" i="36"/>
  <c r="H21" i="36"/>
  <c r="G21" i="36"/>
  <c r="F21" i="36"/>
  <c r="E21" i="36"/>
  <c r="D21" i="36"/>
  <c r="C21" i="36"/>
  <c r="K20" i="36"/>
  <c r="J20" i="36"/>
  <c r="I20" i="36"/>
  <c r="H20" i="36"/>
  <c r="G20" i="36"/>
  <c r="F20" i="36"/>
  <c r="E20" i="36"/>
  <c r="D20" i="36"/>
  <c r="C20" i="36"/>
  <c r="K19" i="36"/>
  <c r="J19" i="36"/>
  <c r="I19" i="36"/>
  <c r="H19" i="36"/>
  <c r="G19" i="36"/>
  <c r="F19" i="36"/>
  <c r="E19" i="36"/>
  <c r="D19" i="36"/>
  <c r="C19" i="36"/>
  <c r="K18" i="36"/>
  <c r="J18" i="36"/>
  <c r="I18" i="36"/>
  <c r="H18" i="36"/>
  <c r="G18" i="36"/>
  <c r="F18" i="36"/>
  <c r="E18" i="36"/>
  <c r="D18" i="36"/>
  <c r="C18" i="36"/>
  <c r="K17" i="36"/>
  <c r="J17" i="36"/>
  <c r="I17" i="36"/>
  <c r="H17" i="36"/>
  <c r="G17" i="36"/>
  <c r="F17" i="36"/>
  <c r="E17" i="36"/>
  <c r="D17" i="36"/>
  <c r="C17" i="36"/>
  <c r="K16" i="36"/>
  <c r="J16" i="36"/>
  <c r="I16" i="36"/>
  <c r="H16" i="36"/>
  <c r="G16" i="36"/>
  <c r="F16" i="36"/>
  <c r="E16" i="36"/>
  <c r="D16" i="36"/>
  <c r="C16" i="36"/>
  <c r="K15" i="36"/>
  <c r="J15" i="36"/>
  <c r="I15" i="36"/>
  <c r="H15" i="36"/>
  <c r="G15" i="36"/>
  <c r="F15" i="36"/>
  <c r="E15" i="36"/>
  <c r="D15" i="36"/>
  <c r="C15" i="36"/>
  <c r="K14" i="36"/>
  <c r="J14" i="36"/>
  <c r="I14" i="36"/>
  <c r="H14" i="36"/>
  <c r="G14" i="36"/>
  <c r="F14" i="36"/>
  <c r="E14" i="36"/>
  <c r="D14" i="36"/>
  <c r="C14" i="36"/>
  <c r="K13" i="36"/>
  <c r="J13" i="36"/>
  <c r="I13" i="36"/>
  <c r="H13" i="36"/>
  <c r="G13" i="36"/>
  <c r="F13" i="36"/>
  <c r="E13" i="36"/>
  <c r="D13" i="36"/>
  <c r="C13" i="36"/>
  <c r="K12" i="36"/>
  <c r="J12" i="36"/>
  <c r="I12" i="36"/>
  <c r="H12" i="36"/>
  <c r="G12" i="36"/>
  <c r="F12" i="36"/>
  <c r="E12" i="36"/>
  <c r="D12" i="36"/>
  <c r="C12" i="36"/>
  <c r="K11" i="36"/>
  <c r="J11" i="36"/>
  <c r="I11" i="36"/>
  <c r="H11" i="36"/>
  <c r="G11" i="36"/>
  <c r="F11" i="36"/>
  <c r="E11" i="36"/>
  <c r="D11" i="36"/>
  <c r="C11" i="36"/>
  <c r="K10" i="36"/>
  <c r="J10" i="36"/>
  <c r="I10" i="36"/>
  <c r="H10" i="36"/>
  <c r="G10" i="36"/>
  <c r="F10" i="36"/>
  <c r="E10" i="36"/>
  <c r="D10" i="36"/>
  <c r="C10" i="36"/>
  <c r="K9" i="36"/>
  <c r="J9" i="36"/>
  <c r="I9" i="36"/>
  <c r="H9" i="36"/>
  <c r="G9" i="36"/>
  <c r="F9" i="36"/>
  <c r="E9" i="36"/>
  <c r="D9" i="36"/>
  <c r="C9" i="36"/>
  <c r="K8" i="36"/>
  <c r="J8" i="36"/>
  <c r="I8" i="36"/>
  <c r="H8" i="36"/>
  <c r="G8" i="36"/>
  <c r="F8" i="36"/>
  <c r="E8" i="36"/>
  <c r="D8" i="36"/>
  <c r="C8" i="36"/>
  <c r="K7" i="36"/>
  <c r="J7" i="36"/>
  <c r="I7" i="36"/>
  <c r="H7" i="36"/>
  <c r="G7" i="36"/>
  <c r="F7" i="36"/>
  <c r="E7" i="36"/>
  <c r="D7" i="36"/>
  <c r="C7" i="36"/>
  <c r="K6" i="36"/>
  <c r="J6" i="36"/>
  <c r="I6" i="36"/>
  <c r="H6" i="36"/>
  <c r="G6" i="36"/>
  <c r="F6" i="36"/>
  <c r="E6" i="36"/>
  <c r="D6" i="36"/>
  <c r="C6" i="36"/>
  <c r="K5" i="36"/>
  <c r="J5" i="36"/>
  <c r="I5" i="36"/>
  <c r="H5" i="36"/>
  <c r="G5" i="36"/>
  <c r="F5" i="36"/>
  <c r="E5" i="36"/>
  <c r="D5" i="36"/>
  <c r="C5" i="36"/>
  <c r="K4" i="36"/>
  <c r="J4" i="36"/>
  <c r="I4" i="36"/>
  <c r="H4" i="36"/>
  <c r="G4" i="36"/>
  <c r="F4" i="36"/>
  <c r="E4" i="36"/>
  <c r="D4" i="36"/>
  <c r="C4" i="36"/>
  <c r="K37" i="35"/>
  <c r="J37" i="35"/>
  <c r="I37" i="35"/>
  <c r="H37" i="35"/>
  <c r="G37" i="35"/>
  <c r="F37" i="35"/>
  <c r="E37" i="35"/>
  <c r="D37" i="35"/>
  <c r="C37" i="35"/>
  <c r="K36" i="35"/>
  <c r="J36" i="35"/>
  <c r="I36" i="35"/>
  <c r="H36" i="35"/>
  <c r="G36" i="35"/>
  <c r="F36" i="35"/>
  <c r="E36" i="35"/>
  <c r="D36" i="35"/>
  <c r="C36" i="35"/>
  <c r="K35" i="35"/>
  <c r="J35" i="35"/>
  <c r="I35" i="35"/>
  <c r="H35" i="35"/>
  <c r="G35" i="35"/>
  <c r="F35" i="35"/>
  <c r="E35" i="35"/>
  <c r="D35" i="35"/>
  <c r="C35" i="35"/>
  <c r="K34" i="35"/>
  <c r="J34" i="35"/>
  <c r="I34" i="35"/>
  <c r="H34" i="35"/>
  <c r="G34" i="35"/>
  <c r="F34" i="35"/>
  <c r="E34" i="35"/>
  <c r="D34" i="35"/>
  <c r="C34" i="35"/>
  <c r="K33" i="35"/>
  <c r="J33" i="35"/>
  <c r="I33" i="35"/>
  <c r="H33" i="35"/>
  <c r="G33" i="35"/>
  <c r="F33" i="35"/>
  <c r="E33" i="35"/>
  <c r="D33" i="35"/>
  <c r="C33" i="35"/>
  <c r="K32" i="35"/>
  <c r="J32" i="35"/>
  <c r="I32" i="35"/>
  <c r="H32" i="35"/>
  <c r="G32" i="35"/>
  <c r="F32" i="35"/>
  <c r="E32" i="35"/>
  <c r="D32" i="35"/>
  <c r="C32" i="35"/>
  <c r="K31" i="35"/>
  <c r="J31" i="35"/>
  <c r="I31" i="35"/>
  <c r="H31" i="35"/>
  <c r="G31" i="35"/>
  <c r="F31" i="35"/>
  <c r="E31" i="35"/>
  <c r="D31" i="35"/>
  <c r="C31" i="35"/>
  <c r="K30" i="35"/>
  <c r="J30" i="35"/>
  <c r="I30" i="35"/>
  <c r="H30" i="35"/>
  <c r="G30" i="35"/>
  <c r="F30" i="35"/>
  <c r="E30" i="35"/>
  <c r="D30" i="35"/>
  <c r="C30" i="35"/>
  <c r="K29" i="35"/>
  <c r="J29" i="35"/>
  <c r="I29" i="35"/>
  <c r="H29" i="35"/>
  <c r="G29" i="35"/>
  <c r="F29" i="35"/>
  <c r="E29" i="35"/>
  <c r="D29" i="35"/>
  <c r="C29" i="35"/>
  <c r="K28" i="35"/>
  <c r="J28" i="35"/>
  <c r="I28" i="35"/>
  <c r="H28" i="35"/>
  <c r="G28" i="35"/>
  <c r="F28" i="35"/>
  <c r="E28" i="35"/>
  <c r="D28" i="35"/>
  <c r="C28" i="35"/>
  <c r="K27" i="35"/>
  <c r="J27" i="35"/>
  <c r="I27" i="35"/>
  <c r="H27" i="35"/>
  <c r="G27" i="35"/>
  <c r="F27" i="35"/>
  <c r="E27" i="35"/>
  <c r="D27" i="35"/>
  <c r="C27" i="35"/>
  <c r="K26" i="35"/>
  <c r="J26" i="35"/>
  <c r="I26" i="35"/>
  <c r="H26" i="35"/>
  <c r="G26" i="35"/>
  <c r="F26" i="35"/>
  <c r="E26" i="35"/>
  <c r="D26" i="35"/>
  <c r="C26" i="35"/>
  <c r="K25" i="35"/>
  <c r="J25" i="35"/>
  <c r="I25" i="35"/>
  <c r="H25" i="35"/>
  <c r="G25" i="35"/>
  <c r="F25" i="35"/>
  <c r="E25" i="35"/>
  <c r="D25" i="35"/>
  <c r="C25" i="35"/>
  <c r="K24" i="35"/>
  <c r="J24" i="35"/>
  <c r="I24" i="35"/>
  <c r="H24" i="35"/>
  <c r="G24" i="35"/>
  <c r="F24" i="35"/>
  <c r="E24" i="35"/>
  <c r="D24" i="35"/>
  <c r="C24" i="35"/>
  <c r="K23" i="35"/>
  <c r="J23" i="35"/>
  <c r="I23" i="35"/>
  <c r="H23" i="35"/>
  <c r="G23" i="35"/>
  <c r="F23" i="35"/>
  <c r="E23" i="35"/>
  <c r="D23" i="35"/>
  <c r="C23" i="35"/>
  <c r="K22" i="35"/>
  <c r="J22" i="35"/>
  <c r="I22" i="35"/>
  <c r="H22" i="35"/>
  <c r="G22" i="35"/>
  <c r="F22" i="35"/>
  <c r="E22" i="35"/>
  <c r="D22" i="35"/>
  <c r="C22" i="35"/>
  <c r="K21" i="35"/>
  <c r="J21" i="35"/>
  <c r="I21" i="35"/>
  <c r="H21" i="35"/>
  <c r="G21" i="35"/>
  <c r="F21" i="35"/>
  <c r="E21" i="35"/>
  <c r="D21" i="35"/>
  <c r="C21" i="35"/>
  <c r="K20" i="35"/>
  <c r="J20" i="35"/>
  <c r="I20" i="35"/>
  <c r="H20" i="35"/>
  <c r="G20" i="35"/>
  <c r="F20" i="35"/>
  <c r="E20" i="35"/>
  <c r="D20" i="35"/>
  <c r="C20" i="35"/>
  <c r="K19" i="35"/>
  <c r="J19" i="35"/>
  <c r="I19" i="35"/>
  <c r="H19" i="35"/>
  <c r="G19" i="35"/>
  <c r="F19" i="35"/>
  <c r="E19" i="35"/>
  <c r="D19" i="35"/>
  <c r="C19" i="35"/>
  <c r="K18" i="35"/>
  <c r="J18" i="35"/>
  <c r="I18" i="35"/>
  <c r="H18" i="35"/>
  <c r="G18" i="35"/>
  <c r="F18" i="35"/>
  <c r="E18" i="35"/>
  <c r="D18" i="35"/>
  <c r="C18" i="35"/>
  <c r="K17" i="35"/>
  <c r="J17" i="35"/>
  <c r="I17" i="35"/>
  <c r="H17" i="35"/>
  <c r="G17" i="35"/>
  <c r="F17" i="35"/>
  <c r="E17" i="35"/>
  <c r="D17" i="35"/>
  <c r="C17" i="35"/>
  <c r="K16" i="35"/>
  <c r="J16" i="35"/>
  <c r="I16" i="35"/>
  <c r="H16" i="35"/>
  <c r="G16" i="35"/>
  <c r="F16" i="35"/>
  <c r="E16" i="35"/>
  <c r="D16" i="35"/>
  <c r="C16" i="35"/>
  <c r="K15" i="35"/>
  <c r="J15" i="35"/>
  <c r="I15" i="35"/>
  <c r="H15" i="35"/>
  <c r="G15" i="35"/>
  <c r="F15" i="35"/>
  <c r="E15" i="35"/>
  <c r="D15" i="35"/>
  <c r="C15" i="35"/>
  <c r="K14" i="35"/>
  <c r="J14" i="35"/>
  <c r="I14" i="35"/>
  <c r="H14" i="35"/>
  <c r="G14" i="35"/>
  <c r="F14" i="35"/>
  <c r="E14" i="35"/>
  <c r="D14" i="35"/>
  <c r="C14" i="35"/>
  <c r="K13" i="35"/>
  <c r="J13" i="35"/>
  <c r="I13" i="35"/>
  <c r="H13" i="35"/>
  <c r="G13" i="35"/>
  <c r="F13" i="35"/>
  <c r="E13" i="35"/>
  <c r="D13" i="35"/>
  <c r="C13" i="35"/>
  <c r="K12" i="35"/>
  <c r="J12" i="35"/>
  <c r="I12" i="35"/>
  <c r="H12" i="35"/>
  <c r="G12" i="35"/>
  <c r="F12" i="35"/>
  <c r="E12" i="35"/>
  <c r="D12" i="35"/>
  <c r="C12" i="35"/>
  <c r="K11" i="35"/>
  <c r="J11" i="35"/>
  <c r="I11" i="35"/>
  <c r="H11" i="35"/>
  <c r="G11" i="35"/>
  <c r="F11" i="35"/>
  <c r="E11" i="35"/>
  <c r="D11" i="35"/>
  <c r="C11" i="35"/>
  <c r="K10" i="35"/>
  <c r="J10" i="35"/>
  <c r="I10" i="35"/>
  <c r="H10" i="35"/>
  <c r="G10" i="35"/>
  <c r="F10" i="35"/>
  <c r="E10" i="35"/>
  <c r="D10" i="35"/>
  <c r="C10" i="35"/>
  <c r="K9" i="35"/>
  <c r="J9" i="35"/>
  <c r="I9" i="35"/>
  <c r="H9" i="35"/>
  <c r="G9" i="35"/>
  <c r="F9" i="35"/>
  <c r="E9" i="35"/>
  <c r="D9" i="35"/>
  <c r="C9" i="35"/>
  <c r="K8" i="35"/>
  <c r="J8" i="35"/>
  <c r="I8" i="35"/>
  <c r="H8" i="35"/>
  <c r="G8" i="35"/>
  <c r="F8" i="35"/>
  <c r="E8" i="35"/>
  <c r="D8" i="35"/>
  <c r="C8" i="35"/>
  <c r="K7" i="35"/>
  <c r="J7" i="35"/>
  <c r="I7" i="35"/>
  <c r="H7" i="35"/>
  <c r="G7" i="35"/>
  <c r="F7" i="35"/>
  <c r="E7" i="35"/>
  <c r="D7" i="35"/>
  <c r="C7" i="35"/>
  <c r="K6" i="35"/>
  <c r="J6" i="35"/>
  <c r="I6" i="35"/>
  <c r="H6" i="35"/>
  <c r="G6" i="35"/>
  <c r="F6" i="35"/>
  <c r="E6" i="35"/>
  <c r="D6" i="35"/>
  <c r="C6" i="35"/>
  <c r="K5" i="35"/>
  <c r="J5" i="35"/>
  <c r="I5" i="35"/>
  <c r="H5" i="35"/>
  <c r="G5" i="35"/>
  <c r="F5" i="35"/>
  <c r="E5" i="35"/>
  <c r="D5" i="35"/>
  <c r="C5" i="35"/>
  <c r="K4" i="35"/>
  <c r="J4" i="35"/>
  <c r="I4" i="35"/>
  <c r="H4" i="35"/>
  <c r="G4" i="35"/>
  <c r="F4" i="35"/>
  <c r="E4" i="35"/>
  <c r="D4" i="35"/>
  <c r="C4" i="35"/>
  <c r="C37" i="33"/>
  <c r="C38" i="33"/>
  <c r="C36" i="33"/>
  <c r="C35" i="33"/>
  <c r="C34" i="33"/>
  <c r="C31" i="33"/>
  <c r="C25" i="33"/>
  <c r="C33" i="33"/>
  <c r="C30" i="33"/>
  <c r="C29" i="33"/>
  <c r="C32" i="33"/>
  <c r="C24" i="33"/>
  <c r="C19" i="33"/>
  <c r="C26" i="33"/>
  <c r="C28" i="33"/>
  <c r="C21" i="33"/>
  <c r="C27" i="33"/>
  <c r="C13" i="33"/>
  <c r="C22" i="33"/>
  <c r="C23" i="33"/>
  <c r="C18" i="33"/>
  <c r="C20" i="33"/>
  <c r="C15" i="33"/>
  <c r="C7" i="33"/>
  <c r="C16" i="33"/>
  <c r="C17" i="33"/>
  <c r="C14" i="33"/>
  <c r="C12" i="33"/>
  <c r="C10" i="33"/>
  <c r="C11" i="33"/>
  <c r="C8" i="33"/>
  <c r="C6" i="33"/>
  <c r="C5" i="33"/>
  <c r="C9" i="33"/>
  <c r="C4" i="33"/>
  <c r="D7" i="33"/>
  <c r="E7" i="33"/>
  <c r="F7" i="33"/>
  <c r="G7" i="33"/>
  <c r="H7" i="33"/>
  <c r="I7" i="33"/>
  <c r="J7" i="33"/>
  <c r="K7" i="33"/>
  <c r="L7" i="33"/>
  <c r="C37" i="32"/>
  <c r="C36" i="32"/>
  <c r="C35" i="32"/>
  <c r="C34" i="32"/>
  <c r="C33" i="32"/>
  <c r="C32" i="32"/>
  <c r="C31" i="32"/>
  <c r="C30" i="32"/>
  <c r="C29" i="32"/>
  <c r="C28" i="32"/>
  <c r="C27" i="32"/>
  <c r="C26" i="32"/>
  <c r="C25" i="32"/>
  <c r="C24" i="32"/>
  <c r="C23" i="32"/>
  <c r="C22" i="32"/>
  <c r="C21" i="32"/>
  <c r="C20" i="32"/>
  <c r="C19" i="32"/>
  <c r="C18" i="32"/>
  <c r="C17" i="32"/>
  <c r="C16" i="32"/>
  <c r="C15" i="32"/>
  <c r="C14" i="32"/>
  <c r="C13" i="32"/>
  <c r="C12" i="32"/>
  <c r="C11" i="32"/>
  <c r="C10" i="32"/>
  <c r="C9" i="32"/>
  <c r="C8" i="32"/>
  <c r="C7" i="32"/>
  <c r="C6" i="32"/>
  <c r="C5" i="32"/>
  <c r="C4" i="32"/>
  <c r="L37" i="33"/>
  <c r="K37" i="33"/>
  <c r="J37" i="33"/>
  <c r="I37" i="33"/>
  <c r="H37" i="33"/>
  <c r="G37" i="33"/>
  <c r="F37" i="33"/>
  <c r="E37" i="33"/>
  <c r="D37" i="33"/>
  <c r="L38" i="33"/>
  <c r="K38" i="33"/>
  <c r="J38" i="33"/>
  <c r="I38" i="33"/>
  <c r="H38" i="33"/>
  <c r="G38" i="33"/>
  <c r="F38" i="33"/>
  <c r="E38" i="33"/>
  <c r="D38" i="33"/>
  <c r="L36" i="33"/>
  <c r="K36" i="33"/>
  <c r="J36" i="33"/>
  <c r="I36" i="33"/>
  <c r="H36" i="33"/>
  <c r="G36" i="33"/>
  <c r="F36" i="33"/>
  <c r="E36" i="33"/>
  <c r="D36" i="33"/>
  <c r="L35" i="33"/>
  <c r="K35" i="33"/>
  <c r="J35" i="33"/>
  <c r="I35" i="33"/>
  <c r="H35" i="33"/>
  <c r="G35" i="33"/>
  <c r="F35" i="33"/>
  <c r="E35" i="33"/>
  <c r="D35" i="33"/>
  <c r="L34" i="33"/>
  <c r="K34" i="33"/>
  <c r="J34" i="33"/>
  <c r="I34" i="33"/>
  <c r="H34" i="33"/>
  <c r="G34" i="33"/>
  <c r="F34" i="33"/>
  <c r="E34" i="33"/>
  <c r="D34" i="33"/>
  <c r="L31" i="33"/>
  <c r="K31" i="33"/>
  <c r="J31" i="33"/>
  <c r="I31" i="33"/>
  <c r="H31" i="33"/>
  <c r="G31" i="33"/>
  <c r="F31" i="33"/>
  <c r="E31" i="33"/>
  <c r="D31" i="33"/>
  <c r="L25" i="33"/>
  <c r="K25" i="33"/>
  <c r="J25" i="33"/>
  <c r="I25" i="33"/>
  <c r="H25" i="33"/>
  <c r="G25" i="33"/>
  <c r="F25" i="33"/>
  <c r="E25" i="33"/>
  <c r="D25" i="33"/>
  <c r="L33" i="33"/>
  <c r="K33" i="33"/>
  <c r="J33" i="33"/>
  <c r="I33" i="33"/>
  <c r="H33" i="33"/>
  <c r="G33" i="33"/>
  <c r="F33" i="33"/>
  <c r="E33" i="33"/>
  <c r="D33" i="33"/>
  <c r="L30" i="33"/>
  <c r="K30" i="33"/>
  <c r="J30" i="33"/>
  <c r="I30" i="33"/>
  <c r="H30" i="33"/>
  <c r="G30" i="33"/>
  <c r="F30" i="33"/>
  <c r="E30" i="33"/>
  <c r="D30" i="33"/>
  <c r="L29" i="33"/>
  <c r="K29" i="33"/>
  <c r="J29" i="33"/>
  <c r="I29" i="33"/>
  <c r="H29" i="33"/>
  <c r="G29" i="33"/>
  <c r="F29" i="33"/>
  <c r="E29" i="33"/>
  <c r="D29" i="33"/>
  <c r="L32" i="33"/>
  <c r="K32" i="33"/>
  <c r="J32" i="33"/>
  <c r="I32" i="33"/>
  <c r="H32" i="33"/>
  <c r="G32" i="33"/>
  <c r="F32" i="33"/>
  <c r="E32" i="33"/>
  <c r="D32" i="33"/>
  <c r="L24" i="33"/>
  <c r="K24" i="33"/>
  <c r="J24" i="33"/>
  <c r="I24" i="33"/>
  <c r="H24" i="33"/>
  <c r="G24" i="33"/>
  <c r="F24" i="33"/>
  <c r="E24" i="33"/>
  <c r="D24" i="33"/>
  <c r="L19" i="33"/>
  <c r="K19" i="33"/>
  <c r="J19" i="33"/>
  <c r="I19" i="33"/>
  <c r="H19" i="33"/>
  <c r="G19" i="33"/>
  <c r="F19" i="33"/>
  <c r="E19" i="33"/>
  <c r="D19" i="33"/>
  <c r="L26" i="33"/>
  <c r="K26" i="33"/>
  <c r="J26" i="33"/>
  <c r="I26" i="33"/>
  <c r="H26" i="33"/>
  <c r="G26" i="33"/>
  <c r="F26" i="33"/>
  <c r="E26" i="33"/>
  <c r="D26" i="33"/>
  <c r="L28" i="33"/>
  <c r="K28" i="33"/>
  <c r="J28" i="33"/>
  <c r="I28" i="33"/>
  <c r="H28" i="33"/>
  <c r="G28" i="33"/>
  <c r="F28" i="33"/>
  <c r="E28" i="33"/>
  <c r="D28" i="33"/>
  <c r="L21" i="33"/>
  <c r="K21" i="33"/>
  <c r="J21" i="33"/>
  <c r="I21" i="33"/>
  <c r="H21" i="33"/>
  <c r="G21" i="33"/>
  <c r="F21" i="33"/>
  <c r="E21" i="33"/>
  <c r="D21" i="33"/>
  <c r="L27" i="33"/>
  <c r="K27" i="33"/>
  <c r="J27" i="33"/>
  <c r="I27" i="33"/>
  <c r="H27" i="33"/>
  <c r="G27" i="33"/>
  <c r="F27" i="33"/>
  <c r="E27" i="33"/>
  <c r="D27" i="33"/>
  <c r="L13" i="33"/>
  <c r="K13" i="33"/>
  <c r="J13" i="33"/>
  <c r="I13" i="33"/>
  <c r="H13" i="33"/>
  <c r="G13" i="33"/>
  <c r="F13" i="33"/>
  <c r="E13" i="33"/>
  <c r="D13" i="33"/>
  <c r="L22" i="33"/>
  <c r="K22" i="33"/>
  <c r="J22" i="33"/>
  <c r="I22" i="33"/>
  <c r="H22" i="33"/>
  <c r="G22" i="33"/>
  <c r="F22" i="33"/>
  <c r="E22" i="33"/>
  <c r="D22" i="33"/>
  <c r="L23" i="33"/>
  <c r="K23" i="33"/>
  <c r="J23" i="33"/>
  <c r="I23" i="33"/>
  <c r="H23" i="33"/>
  <c r="G23" i="33"/>
  <c r="F23" i="33"/>
  <c r="E23" i="33"/>
  <c r="D23" i="33"/>
  <c r="L18" i="33"/>
  <c r="K18" i="33"/>
  <c r="J18" i="33"/>
  <c r="I18" i="33"/>
  <c r="H18" i="33"/>
  <c r="G18" i="33"/>
  <c r="F18" i="33"/>
  <c r="E18" i="33"/>
  <c r="D18" i="33"/>
  <c r="L20" i="33"/>
  <c r="K20" i="33"/>
  <c r="J20" i="33"/>
  <c r="I20" i="33"/>
  <c r="H20" i="33"/>
  <c r="G20" i="33"/>
  <c r="F20" i="33"/>
  <c r="E20" i="33"/>
  <c r="D20" i="33"/>
  <c r="L15" i="33"/>
  <c r="K15" i="33"/>
  <c r="J15" i="33"/>
  <c r="I15" i="33"/>
  <c r="H15" i="33"/>
  <c r="G15" i="33"/>
  <c r="F15" i="33"/>
  <c r="E15" i="33"/>
  <c r="D15" i="33"/>
  <c r="L16" i="33"/>
  <c r="K16" i="33"/>
  <c r="J16" i="33"/>
  <c r="I16" i="33"/>
  <c r="H16" i="33"/>
  <c r="G16" i="33"/>
  <c r="F16" i="33"/>
  <c r="E16" i="33"/>
  <c r="D16" i="33"/>
  <c r="L17" i="33"/>
  <c r="K17" i="33"/>
  <c r="J17" i="33"/>
  <c r="I17" i="33"/>
  <c r="H17" i="33"/>
  <c r="G17" i="33"/>
  <c r="F17" i="33"/>
  <c r="E17" i="33"/>
  <c r="D17" i="33"/>
  <c r="L14" i="33"/>
  <c r="K14" i="33"/>
  <c r="J14" i="33"/>
  <c r="I14" i="33"/>
  <c r="H14" i="33"/>
  <c r="G14" i="33"/>
  <c r="F14" i="33"/>
  <c r="E14" i="33"/>
  <c r="D14" i="33"/>
  <c r="L12" i="33"/>
  <c r="K12" i="33"/>
  <c r="J12" i="33"/>
  <c r="I12" i="33"/>
  <c r="H12" i="33"/>
  <c r="G12" i="33"/>
  <c r="F12" i="33"/>
  <c r="E12" i="33"/>
  <c r="D12" i="33"/>
  <c r="L10" i="33"/>
  <c r="K10" i="33"/>
  <c r="J10" i="33"/>
  <c r="I10" i="33"/>
  <c r="H10" i="33"/>
  <c r="G10" i="33"/>
  <c r="F10" i="33"/>
  <c r="E10" i="33"/>
  <c r="D10" i="33"/>
  <c r="L11" i="33"/>
  <c r="K11" i="33"/>
  <c r="J11" i="33"/>
  <c r="I11" i="33"/>
  <c r="H11" i="33"/>
  <c r="G11" i="33"/>
  <c r="F11" i="33"/>
  <c r="E11" i="33"/>
  <c r="D11" i="33"/>
  <c r="L8" i="33"/>
  <c r="K8" i="33"/>
  <c r="J8" i="33"/>
  <c r="I8" i="33"/>
  <c r="H8" i="33"/>
  <c r="G8" i="33"/>
  <c r="F8" i="33"/>
  <c r="E8" i="33"/>
  <c r="D8" i="33"/>
  <c r="L6" i="33"/>
  <c r="K6" i="33"/>
  <c r="J6" i="33"/>
  <c r="I6" i="33"/>
  <c r="H6" i="33"/>
  <c r="G6" i="33"/>
  <c r="F6" i="33"/>
  <c r="E6" i="33"/>
  <c r="D6" i="33"/>
  <c r="L5" i="33"/>
  <c r="K5" i="33"/>
  <c r="J5" i="33"/>
  <c r="I5" i="33"/>
  <c r="H5" i="33"/>
  <c r="G5" i="33"/>
  <c r="F5" i="33"/>
  <c r="E5" i="33"/>
  <c r="D5" i="33"/>
  <c r="L9" i="33"/>
  <c r="K9" i="33"/>
  <c r="J9" i="33"/>
  <c r="I9" i="33"/>
  <c r="H9" i="33"/>
  <c r="G9" i="33"/>
  <c r="F9" i="33"/>
  <c r="E9" i="33"/>
  <c r="D9" i="33"/>
  <c r="L4" i="33"/>
  <c r="K4" i="33"/>
  <c r="J4" i="33"/>
  <c r="I4" i="33"/>
  <c r="H4" i="33"/>
  <c r="G4" i="33"/>
  <c r="F4" i="33"/>
  <c r="E4" i="33"/>
  <c r="D4" i="33"/>
  <c r="L37" i="32"/>
  <c r="K37" i="32"/>
  <c r="J37" i="32"/>
  <c r="I37" i="32"/>
  <c r="H37" i="32"/>
  <c r="G37" i="32"/>
  <c r="F37" i="32"/>
  <c r="E37" i="32"/>
  <c r="D37" i="32"/>
  <c r="L36" i="32"/>
  <c r="K36" i="32"/>
  <c r="J36" i="32"/>
  <c r="I36" i="32"/>
  <c r="H36" i="32"/>
  <c r="G36" i="32"/>
  <c r="F36" i="32"/>
  <c r="E36" i="32"/>
  <c r="D36" i="32"/>
  <c r="L35" i="32"/>
  <c r="K35" i="32"/>
  <c r="J35" i="32"/>
  <c r="I35" i="32"/>
  <c r="H35" i="32"/>
  <c r="G35" i="32"/>
  <c r="F35" i="32"/>
  <c r="E35" i="32"/>
  <c r="D35" i="32"/>
  <c r="L34" i="32"/>
  <c r="K34" i="32"/>
  <c r="J34" i="32"/>
  <c r="I34" i="32"/>
  <c r="H34" i="32"/>
  <c r="G34" i="32"/>
  <c r="F34" i="32"/>
  <c r="E34" i="32"/>
  <c r="D34" i="32"/>
  <c r="L33" i="32"/>
  <c r="K33" i="32"/>
  <c r="J33" i="32"/>
  <c r="I33" i="32"/>
  <c r="H33" i="32"/>
  <c r="G33" i="32"/>
  <c r="F33" i="32"/>
  <c r="E33" i="32"/>
  <c r="D33" i="32"/>
  <c r="L32" i="32"/>
  <c r="K32" i="32"/>
  <c r="J32" i="32"/>
  <c r="I32" i="32"/>
  <c r="H32" i="32"/>
  <c r="G32" i="32"/>
  <c r="F32" i="32"/>
  <c r="E32" i="32"/>
  <c r="D32" i="32"/>
  <c r="L31" i="32"/>
  <c r="K31" i="32"/>
  <c r="J31" i="32"/>
  <c r="I31" i="32"/>
  <c r="H31" i="32"/>
  <c r="G31" i="32"/>
  <c r="F31" i="32"/>
  <c r="E31" i="32"/>
  <c r="D31" i="32"/>
  <c r="L30" i="32"/>
  <c r="K30" i="32"/>
  <c r="J30" i="32"/>
  <c r="I30" i="32"/>
  <c r="H30" i="32"/>
  <c r="G30" i="32"/>
  <c r="F30" i="32"/>
  <c r="E30" i="32"/>
  <c r="D30" i="32"/>
  <c r="L29" i="32"/>
  <c r="K29" i="32"/>
  <c r="J29" i="32"/>
  <c r="I29" i="32"/>
  <c r="H29" i="32"/>
  <c r="G29" i="32"/>
  <c r="F29" i="32"/>
  <c r="E29" i="32"/>
  <c r="D29" i="32"/>
  <c r="L28" i="32"/>
  <c r="K28" i="32"/>
  <c r="J28" i="32"/>
  <c r="I28" i="32"/>
  <c r="H28" i="32"/>
  <c r="G28" i="32"/>
  <c r="F28" i="32"/>
  <c r="E28" i="32"/>
  <c r="D28" i="32"/>
  <c r="L27" i="32"/>
  <c r="K27" i="32"/>
  <c r="J27" i="32"/>
  <c r="I27" i="32"/>
  <c r="H27" i="32"/>
  <c r="G27" i="32"/>
  <c r="F27" i="32"/>
  <c r="E27" i="32"/>
  <c r="D27" i="32"/>
  <c r="L26" i="32"/>
  <c r="K26" i="32"/>
  <c r="J26" i="32"/>
  <c r="I26" i="32"/>
  <c r="H26" i="32"/>
  <c r="G26" i="32"/>
  <c r="F26" i="32"/>
  <c r="E26" i="32"/>
  <c r="D26" i="32"/>
  <c r="L25" i="32"/>
  <c r="K25" i="32"/>
  <c r="J25" i="32"/>
  <c r="I25" i="32"/>
  <c r="H25" i="32"/>
  <c r="G25" i="32"/>
  <c r="F25" i="32"/>
  <c r="E25" i="32"/>
  <c r="D25" i="32"/>
  <c r="L24" i="32"/>
  <c r="K24" i="32"/>
  <c r="J24" i="32"/>
  <c r="I24" i="32"/>
  <c r="H24" i="32"/>
  <c r="G24" i="32"/>
  <c r="F24" i="32"/>
  <c r="E24" i="32"/>
  <c r="D24" i="32"/>
  <c r="L23" i="32"/>
  <c r="K23" i="32"/>
  <c r="J23" i="32"/>
  <c r="I23" i="32"/>
  <c r="H23" i="32"/>
  <c r="G23" i="32"/>
  <c r="F23" i="32"/>
  <c r="E23" i="32"/>
  <c r="D23" i="32"/>
  <c r="L22" i="32"/>
  <c r="K22" i="32"/>
  <c r="J22" i="32"/>
  <c r="I22" i="32"/>
  <c r="H22" i="32"/>
  <c r="G22" i="32"/>
  <c r="F22" i="32"/>
  <c r="E22" i="32"/>
  <c r="D22" i="32"/>
  <c r="L21" i="32"/>
  <c r="K21" i="32"/>
  <c r="J21" i="32"/>
  <c r="I21" i="32"/>
  <c r="H21" i="32"/>
  <c r="G21" i="32"/>
  <c r="F21" i="32"/>
  <c r="E21" i="32"/>
  <c r="D21" i="32"/>
  <c r="L20" i="32"/>
  <c r="K20" i="32"/>
  <c r="J20" i="32"/>
  <c r="I20" i="32"/>
  <c r="H20" i="32"/>
  <c r="G20" i="32"/>
  <c r="F20" i="32"/>
  <c r="E20" i="32"/>
  <c r="D20" i="32"/>
  <c r="L19" i="32"/>
  <c r="K19" i="32"/>
  <c r="J19" i="32"/>
  <c r="I19" i="32"/>
  <c r="H19" i="32"/>
  <c r="G19" i="32"/>
  <c r="F19" i="32"/>
  <c r="E19" i="32"/>
  <c r="D19" i="32"/>
  <c r="L18" i="32"/>
  <c r="K18" i="32"/>
  <c r="J18" i="32"/>
  <c r="I18" i="32"/>
  <c r="H18" i="32"/>
  <c r="G18" i="32"/>
  <c r="F18" i="32"/>
  <c r="E18" i="32"/>
  <c r="D18" i="32"/>
  <c r="L17" i="32"/>
  <c r="K17" i="32"/>
  <c r="J17" i="32"/>
  <c r="I17" i="32"/>
  <c r="H17" i="32"/>
  <c r="G17" i="32"/>
  <c r="F17" i="32"/>
  <c r="E17" i="32"/>
  <c r="D17" i="32"/>
  <c r="L16" i="32"/>
  <c r="K16" i="32"/>
  <c r="J16" i="32"/>
  <c r="I16" i="32"/>
  <c r="H16" i="32"/>
  <c r="G16" i="32"/>
  <c r="F16" i="32"/>
  <c r="E16" i="32"/>
  <c r="D16" i="32"/>
  <c r="L15" i="32"/>
  <c r="K15" i="32"/>
  <c r="J15" i="32"/>
  <c r="I15" i="32"/>
  <c r="H15" i="32"/>
  <c r="G15" i="32"/>
  <c r="F15" i="32"/>
  <c r="E15" i="32"/>
  <c r="D15" i="32"/>
  <c r="L14" i="32"/>
  <c r="K14" i="32"/>
  <c r="J14" i="32"/>
  <c r="I14" i="32"/>
  <c r="H14" i="32"/>
  <c r="G14" i="32"/>
  <c r="F14" i="32"/>
  <c r="E14" i="32"/>
  <c r="D14" i="32"/>
  <c r="L13" i="32"/>
  <c r="K13" i="32"/>
  <c r="J13" i="32"/>
  <c r="I13" i="32"/>
  <c r="H13" i="32"/>
  <c r="G13" i="32"/>
  <c r="F13" i="32"/>
  <c r="E13" i="32"/>
  <c r="D13" i="32"/>
  <c r="L12" i="32"/>
  <c r="K12" i="32"/>
  <c r="J12" i="32"/>
  <c r="I12" i="32"/>
  <c r="H12" i="32"/>
  <c r="G12" i="32"/>
  <c r="F12" i="32"/>
  <c r="E12" i="32"/>
  <c r="D12" i="32"/>
  <c r="L11" i="32"/>
  <c r="K11" i="32"/>
  <c r="J11" i="32"/>
  <c r="I11" i="32"/>
  <c r="H11" i="32"/>
  <c r="G11" i="32"/>
  <c r="F11" i="32"/>
  <c r="E11" i="32"/>
  <c r="D11" i="32"/>
  <c r="L10" i="32"/>
  <c r="K10" i="32"/>
  <c r="J10" i="32"/>
  <c r="I10" i="32"/>
  <c r="H10" i="32"/>
  <c r="G10" i="32"/>
  <c r="F10" i="32"/>
  <c r="E10" i="32"/>
  <c r="D10" i="32"/>
  <c r="L9" i="32"/>
  <c r="K9" i="32"/>
  <c r="J9" i="32"/>
  <c r="I9" i="32"/>
  <c r="H9" i="32"/>
  <c r="G9" i="32"/>
  <c r="F9" i="32"/>
  <c r="E9" i="32"/>
  <c r="D9" i="32"/>
  <c r="L8" i="32"/>
  <c r="K8" i="32"/>
  <c r="J8" i="32"/>
  <c r="I8" i="32"/>
  <c r="H8" i="32"/>
  <c r="G8" i="32"/>
  <c r="F8" i="32"/>
  <c r="E8" i="32"/>
  <c r="D8" i="32"/>
  <c r="L7" i="32"/>
  <c r="K7" i="32"/>
  <c r="J7" i="32"/>
  <c r="I7" i="32"/>
  <c r="H7" i="32"/>
  <c r="G7" i="32"/>
  <c r="F7" i="32"/>
  <c r="E7" i="32"/>
  <c r="D7" i="32"/>
  <c r="L6" i="32"/>
  <c r="K6" i="32"/>
  <c r="J6" i="32"/>
  <c r="I6" i="32"/>
  <c r="H6" i="32"/>
  <c r="G6" i="32"/>
  <c r="F6" i="32"/>
  <c r="E6" i="32"/>
  <c r="D6" i="32"/>
  <c r="L5" i="32"/>
  <c r="K5" i="32"/>
  <c r="J5" i="32"/>
  <c r="I5" i="32"/>
  <c r="H5" i="32"/>
  <c r="G5" i="32"/>
  <c r="F5" i="32"/>
  <c r="E5" i="32"/>
  <c r="D5" i="32"/>
  <c r="L4" i="32"/>
  <c r="K4" i="32"/>
  <c r="J4" i="32"/>
  <c r="I4" i="32"/>
  <c r="H4" i="32"/>
  <c r="G4" i="32"/>
  <c r="F4" i="32"/>
  <c r="E4" i="32"/>
  <c r="D4" i="32"/>
  <c r="L31" i="29"/>
  <c r="K31" i="29"/>
  <c r="J31" i="29"/>
  <c r="I31" i="29"/>
  <c r="H31" i="29"/>
  <c r="G31" i="29"/>
  <c r="F31" i="29"/>
  <c r="E31" i="29"/>
  <c r="D31" i="29"/>
  <c r="C31" i="29"/>
  <c r="L33" i="29" l="1"/>
  <c r="K33" i="29"/>
  <c r="J33" i="29"/>
  <c r="I33" i="29"/>
  <c r="H33" i="29"/>
  <c r="G33" i="29"/>
  <c r="F33" i="29"/>
  <c r="E33" i="29"/>
  <c r="D33" i="29"/>
  <c r="L36" i="29"/>
  <c r="K36" i="29"/>
  <c r="J36" i="29"/>
  <c r="I36" i="29"/>
  <c r="H36" i="29"/>
  <c r="G36" i="29"/>
  <c r="F36" i="29"/>
  <c r="E36" i="29"/>
  <c r="D36" i="29"/>
  <c r="L17" i="29"/>
  <c r="K17" i="29"/>
  <c r="J17" i="29"/>
  <c r="I17" i="29"/>
  <c r="H17" i="29"/>
  <c r="G17" i="29"/>
  <c r="F17" i="29"/>
  <c r="E17" i="29"/>
  <c r="D17" i="29"/>
  <c r="L30" i="29"/>
  <c r="K30" i="29"/>
  <c r="J30" i="29"/>
  <c r="I30" i="29"/>
  <c r="H30" i="29"/>
  <c r="G30" i="29"/>
  <c r="F30" i="29"/>
  <c r="E30" i="29"/>
  <c r="D30" i="29"/>
  <c r="L6" i="29"/>
  <c r="K6" i="29"/>
  <c r="J6" i="29"/>
  <c r="I6" i="29"/>
  <c r="H6" i="29"/>
  <c r="G6" i="29"/>
  <c r="F6" i="29"/>
  <c r="E6" i="29"/>
  <c r="D6" i="29"/>
  <c r="L15" i="29"/>
  <c r="K15" i="29"/>
  <c r="J15" i="29"/>
  <c r="I15" i="29"/>
  <c r="H15" i="29"/>
  <c r="G15" i="29"/>
  <c r="F15" i="29"/>
  <c r="E15" i="29"/>
  <c r="D15" i="29"/>
  <c r="L7" i="29"/>
  <c r="K7" i="29"/>
  <c r="J7" i="29"/>
  <c r="I7" i="29"/>
  <c r="H7" i="29"/>
  <c r="G7" i="29"/>
  <c r="F7" i="29"/>
  <c r="E7" i="29"/>
  <c r="D7" i="29"/>
  <c r="L18" i="29"/>
  <c r="K18" i="29"/>
  <c r="J18" i="29"/>
  <c r="I18" i="29"/>
  <c r="H18" i="29"/>
  <c r="G18" i="29"/>
  <c r="F18" i="29"/>
  <c r="E18" i="29"/>
  <c r="D18" i="29"/>
  <c r="L22" i="29"/>
  <c r="K22" i="29"/>
  <c r="J22" i="29"/>
  <c r="I22" i="29"/>
  <c r="H22" i="29"/>
  <c r="G22" i="29"/>
  <c r="F22" i="29"/>
  <c r="E22" i="29"/>
  <c r="D22" i="29"/>
  <c r="L37" i="29"/>
  <c r="K37" i="29"/>
  <c r="J37" i="29"/>
  <c r="I37" i="29"/>
  <c r="H37" i="29"/>
  <c r="G37" i="29"/>
  <c r="F37" i="29"/>
  <c r="E37" i="29"/>
  <c r="D37" i="29"/>
  <c r="L8" i="29"/>
  <c r="K8" i="29"/>
  <c r="J8" i="29"/>
  <c r="I8" i="29"/>
  <c r="H8" i="29"/>
  <c r="G8" i="29"/>
  <c r="F8" i="29"/>
  <c r="E8" i="29"/>
  <c r="D8" i="29"/>
  <c r="L20" i="29"/>
  <c r="K20" i="29"/>
  <c r="J20" i="29"/>
  <c r="I20" i="29"/>
  <c r="H20" i="29"/>
  <c r="G20" i="29"/>
  <c r="F20" i="29"/>
  <c r="E20" i="29"/>
  <c r="D20" i="29"/>
  <c r="L35" i="29"/>
  <c r="K35" i="29"/>
  <c r="J35" i="29"/>
  <c r="I35" i="29"/>
  <c r="H35" i="29"/>
  <c r="G35" i="29"/>
  <c r="F35" i="29"/>
  <c r="E35" i="29"/>
  <c r="D35" i="29"/>
  <c r="L38" i="29"/>
  <c r="K38" i="29"/>
  <c r="J38" i="29"/>
  <c r="I38" i="29"/>
  <c r="H38" i="29"/>
  <c r="G38" i="29"/>
  <c r="F38" i="29"/>
  <c r="E38" i="29"/>
  <c r="D38" i="29"/>
  <c r="L16" i="29"/>
  <c r="K16" i="29"/>
  <c r="J16" i="29"/>
  <c r="I16" i="29"/>
  <c r="H16" i="29"/>
  <c r="G16" i="29"/>
  <c r="F16" i="29"/>
  <c r="E16" i="29"/>
  <c r="D16" i="29"/>
  <c r="L26" i="29"/>
  <c r="K26" i="29"/>
  <c r="J26" i="29"/>
  <c r="I26" i="29"/>
  <c r="H26" i="29"/>
  <c r="G26" i="29"/>
  <c r="F26" i="29"/>
  <c r="E26" i="29"/>
  <c r="D26" i="29"/>
  <c r="L10" i="29"/>
  <c r="K10" i="29"/>
  <c r="J10" i="29"/>
  <c r="I10" i="29"/>
  <c r="H10" i="29"/>
  <c r="G10" i="29"/>
  <c r="F10" i="29"/>
  <c r="E10" i="29"/>
  <c r="D10" i="29"/>
  <c r="L13" i="29"/>
  <c r="K13" i="29"/>
  <c r="J13" i="29"/>
  <c r="I13" i="29"/>
  <c r="H13" i="29"/>
  <c r="G13" i="29"/>
  <c r="F13" i="29"/>
  <c r="E13" i="29"/>
  <c r="D13" i="29"/>
  <c r="L9" i="29"/>
  <c r="K9" i="29"/>
  <c r="J9" i="29"/>
  <c r="I9" i="29"/>
  <c r="H9" i="29"/>
  <c r="G9" i="29"/>
  <c r="F9" i="29"/>
  <c r="E9" i="29"/>
  <c r="D9" i="29"/>
  <c r="L5" i="29"/>
  <c r="K5" i="29"/>
  <c r="J5" i="29"/>
  <c r="I5" i="29"/>
  <c r="H5" i="29"/>
  <c r="G5" i="29"/>
  <c r="F5" i="29"/>
  <c r="E5" i="29"/>
  <c r="D5" i="29"/>
  <c r="L27" i="29"/>
  <c r="K27" i="29"/>
  <c r="J27" i="29"/>
  <c r="I27" i="29"/>
  <c r="H27" i="29"/>
  <c r="G27" i="29"/>
  <c r="F27" i="29"/>
  <c r="E27" i="29"/>
  <c r="D27" i="29"/>
  <c r="L11" i="29"/>
  <c r="K11" i="29"/>
  <c r="J11" i="29"/>
  <c r="I11" i="29"/>
  <c r="H11" i="29"/>
  <c r="G11" i="29"/>
  <c r="F11" i="29"/>
  <c r="E11" i="29"/>
  <c r="D11" i="29"/>
  <c r="L28" i="29"/>
  <c r="K28" i="29"/>
  <c r="J28" i="29"/>
  <c r="I28" i="29"/>
  <c r="H28" i="29"/>
  <c r="G28" i="29"/>
  <c r="F28" i="29"/>
  <c r="E28" i="29"/>
  <c r="D28" i="29"/>
  <c r="L34" i="29"/>
  <c r="K34" i="29"/>
  <c r="J34" i="29"/>
  <c r="I34" i="29"/>
  <c r="H34" i="29"/>
  <c r="G34" i="29"/>
  <c r="F34" i="29"/>
  <c r="E34" i="29"/>
  <c r="D34" i="29"/>
  <c r="L12" i="29"/>
  <c r="K12" i="29"/>
  <c r="J12" i="29"/>
  <c r="I12" i="29"/>
  <c r="H12" i="29"/>
  <c r="G12" i="29"/>
  <c r="F12" i="29"/>
  <c r="E12" i="29"/>
  <c r="D12" i="29"/>
  <c r="L19" i="29"/>
  <c r="K19" i="29"/>
  <c r="J19" i="29"/>
  <c r="I19" i="29"/>
  <c r="H19" i="29"/>
  <c r="G19" i="29"/>
  <c r="F19" i="29"/>
  <c r="E19" i="29"/>
  <c r="D19" i="29"/>
  <c r="L25" i="29"/>
  <c r="K25" i="29"/>
  <c r="J25" i="29"/>
  <c r="I25" i="29"/>
  <c r="H25" i="29"/>
  <c r="G25" i="29"/>
  <c r="F25" i="29"/>
  <c r="E25" i="29"/>
  <c r="D25" i="29"/>
  <c r="L23" i="29"/>
  <c r="K23" i="29"/>
  <c r="J23" i="29"/>
  <c r="I23" i="29"/>
  <c r="H23" i="29"/>
  <c r="G23" i="29"/>
  <c r="F23" i="29"/>
  <c r="E23" i="29"/>
  <c r="D23" i="29"/>
  <c r="L21" i="29"/>
  <c r="K21" i="29"/>
  <c r="J21" i="29"/>
  <c r="I21" i="29"/>
  <c r="H21" i="29"/>
  <c r="G21" i="29"/>
  <c r="F21" i="29"/>
  <c r="E21" i="29"/>
  <c r="D21" i="29"/>
  <c r="L24" i="29"/>
  <c r="K24" i="29"/>
  <c r="J24" i="29"/>
  <c r="I24" i="29"/>
  <c r="H24" i="29"/>
  <c r="G24" i="29"/>
  <c r="F24" i="29"/>
  <c r="E24" i="29"/>
  <c r="D24" i="29"/>
  <c r="L14" i="29"/>
  <c r="K14" i="29"/>
  <c r="J14" i="29"/>
  <c r="I14" i="29"/>
  <c r="H14" i="29"/>
  <c r="G14" i="29"/>
  <c r="F14" i="29"/>
  <c r="E14" i="29"/>
  <c r="D14" i="29"/>
  <c r="L29" i="29"/>
  <c r="K29" i="29"/>
  <c r="J29" i="29"/>
  <c r="I29" i="29"/>
  <c r="H29" i="29"/>
  <c r="G29" i="29"/>
  <c r="F29" i="29"/>
  <c r="E29" i="29"/>
  <c r="D29" i="29"/>
  <c r="L32" i="29"/>
  <c r="K32" i="29"/>
  <c r="J32" i="29"/>
  <c r="I32" i="29"/>
  <c r="H32" i="29"/>
  <c r="G32" i="29"/>
  <c r="F32" i="29"/>
  <c r="E32" i="29"/>
  <c r="D32" i="29"/>
  <c r="L4" i="29"/>
  <c r="K4" i="29"/>
  <c r="J4" i="29"/>
  <c r="I4" i="29"/>
  <c r="H4" i="29"/>
  <c r="G4" i="29"/>
  <c r="F4" i="29"/>
  <c r="E4" i="29"/>
  <c r="D4" i="29"/>
  <c r="E4" i="25" l="1"/>
  <c r="E5" i="25"/>
  <c r="E6" i="25"/>
  <c r="E7" i="25"/>
  <c r="E8" i="25"/>
  <c r="E9" i="25"/>
  <c r="E10" i="25"/>
  <c r="E11" i="25"/>
  <c r="E12"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K38" i="25"/>
  <c r="J38" i="25"/>
  <c r="I38" i="25"/>
  <c r="H38" i="25"/>
  <c r="G38" i="25"/>
  <c r="F38" i="25"/>
  <c r="D38" i="25"/>
  <c r="K37" i="25"/>
  <c r="J37" i="25"/>
  <c r="I37" i="25"/>
  <c r="H37" i="25"/>
  <c r="G37" i="25"/>
  <c r="F37" i="25"/>
  <c r="D37" i="25"/>
  <c r="K36" i="25"/>
  <c r="J36" i="25"/>
  <c r="I36" i="25"/>
  <c r="H36" i="25"/>
  <c r="G36" i="25"/>
  <c r="F36" i="25"/>
  <c r="D36" i="25"/>
  <c r="K35" i="25"/>
  <c r="J35" i="25"/>
  <c r="I35" i="25"/>
  <c r="H35" i="25"/>
  <c r="G35" i="25"/>
  <c r="F35" i="25"/>
  <c r="D35" i="25"/>
  <c r="K34" i="25"/>
  <c r="J34" i="25"/>
  <c r="I34" i="25"/>
  <c r="H34" i="25"/>
  <c r="G34" i="25"/>
  <c r="F34" i="25"/>
  <c r="D34" i="25"/>
  <c r="K33" i="25"/>
  <c r="J33" i="25"/>
  <c r="I33" i="25"/>
  <c r="H33" i="25"/>
  <c r="G33" i="25"/>
  <c r="F33" i="25"/>
  <c r="D33" i="25"/>
  <c r="K32" i="25"/>
  <c r="J32" i="25"/>
  <c r="I32" i="25"/>
  <c r="H32" i="25"/>
  <c r="G32" i="25"/>
  <c r="F32" i="25"/>
  <c r="D32" i="25"/>
  <c r="K31" i="25"/>
  <c r="J31" i="25"/>
  <c r="I31" i="25"/>
  <c r="H31" i="25"/>
  <c r="G31" i="25"/>
  <c r="F31" i="25"/>
  <c r="D31" i="25"/>
  <c r="K30" i="25"/>
  <c r="J30" i="25"/>
  <c r="I30" i="25"/>
  <c r="H30" i="25"/>
  <c r="G30" i="25"/>
  <c r="F30" i="25"/>
  <c r="D30" i="25"/>
  <c r="K29" i="25"/>
  <c r="J29" i="25"/>
  <c r="I29" i="25"/>
  <c r="H29" i="25"/>
  <c r="G29" i="25"/>
  <c r="F29" i="25"/>
  <c r="D29" i="25"/>
  <c r="K28" i="25"/>
  <c r="J28" i="25"/>
  <c r="I28" i="25"/>
  <c r="H28" i="25"/>
  <c r="G28" i="25"/>
  <c r="F28" i="25"/>
  <c r="D28" i="25"/>
  <c r="K27" i="25"/>
  <c r="J27" i="25"/>
  <c r="I27" i="25"/>
  <c r="H27" i="25"/>
  <c r="G27" i="25"/>
  <c r="F27" i="25"/>
  <c r="D27" i="25"/>
  <c r="K26" i="25"/>
  <c r="J26" i="25"/>
  <c r="I26" i="25"/>
  <c r="H26" i="25"/>
  <c r="G26" i="25"/>
  <c r="F26" i="25"/>
  <c r="D26" i="25"/>
  <c r="K25" i="25"/>
  <c r="J25" i="25"/>
  <c r="I25" i="25"/>
  <c r="H25" i="25"/>
  <c r="G25" i="25"/>
  <c r="F25" i="25"/>
  <c r="D25" i="25"/>
  <c r="K24" i="25"/>
  <c r="J24" i="25"/>
  <c r="I24" i="25"/>
  <c r="H24" i="25"/>
  <c r="G24" i="25"/>
  <c r="F24" i="25"/>
  <c r="D24" i="25"/>
  <c r="K23" i="25"/>
  <c r="J23" i="25"/>
  <c r="I23" i="25"/>
  <c r="H23" i="25"/>
  <c r="G23" i="25"/>
  <c r="F23" i="25"/>
  <c r="D23" i="25"/>
  <c r="K22" i="25"/>
  <c r="J22" i="25"/>
  <c r="I22" i="25"/>
  <c r="H22" i="25"/>
  <c r="G22" i="25"/>
  <c r="F22" i="25"/>
  <c r="D22" i="25"/>
  <c r="K21" i="25"/>
  <c r="J21" i="25"/>
  <c r="I21" i="25"/>
  <c r="H21" i="25"/>
  <c r="G21" i="25"/>
  <c r="F21" i="25"/>
  <c r="D21" i="25"/>
  <c r="K20" i="25"/>
  <c r="J20" i="25"/>
  <c r="I20" i="25"/>
  <c r="H20" i="25"/>
  <c r="G20" i="25"/>
  <c r="F20" i="25"/>
  <c r="D20" i="25"/>
  <c r="K19" i="25"/>
  <c r="J19" i="25"/>
  <c r="I19" i="25"/>
  <c r="H19" i="25"/>
  <c r="G19" i="25"/>
  <c r="F19" i="25"/>
  <c r="D19" i="25"/>
  <c r="K18" i="25"/>
  <c r="J18" i="25"/>
  <c r="I18" i="25"/>
  <c r="H18" i="25"/>
  <c r="G18" i="25"/>
  <c r="F18" i="25"/>
  <c r="D18" i="25"/>
  <c r="K17" i="25"/>
  <c r="J17" i="25"/>
  <c r="I17" i="25"/>
  <c r="H17" i="25"/>
  <c r="G17" i="25"/>
  <c r="F17" i="25"/>
  <c r="D17" i="25"/>
  <c r="K16" i="25"/>
  <c r="J16" i="25"/>
  <c r="I16" i="25"/>
  <c r="H16" i="25"/>
  <c r="G16" i="25"/>
  <c r="F16" i="25"/>
  <c r="D16" i="25"/>
  <c r="K15" i="25"/>
  <c r="J15" i="25"/>
  <c r="I15" i="25"/>
  <c r="H15" i="25"/>
  <c r="G15" i="25"/>
  <c r="F15" i="25"/>
  <c r="D15" i="25"/>
  <c r="K14" i="25"/>
  <c r="J14" i="25"/>
  <c r="I14" i="25"/>
  <c r="H14" i="25"/>
  <c r="G14" i="25"/>
  <c r="F14" i="25"/>
  <c r="D14" i="25"/>
  <c r="K13" i="25"/>
  <c r="J13" i="25"/>
  <c r="I13" i="25"/>
  <c r="H13" i="25"/>
  <c r="G13" i="25"/>
  <c r="F13" i="25"/>
  <c r="D13" i="25"/>
  <c r="K12" i="25"/>
  <c r="J12" i="25"/>
  <c r="I12" i="25"/>
  <c r="H12" i="25"/>
  <c r="G12" i="25"/>
  <c r="F12" i="25"/>
  <c r="D12" i="25"/>
  <c r="K11" i="25"/>
  <c r="J11" i="25"/>
  <c r="I11" i="25"/>
  <c r="H11" i="25"/>
  <c r="G11" i="25"/>
  <c r="F11" i="25"/>
  <c r="D11" i="25"/>
  <c r="K10" i="25"/>
  <c r="J10" i="25"/>
  <c r="I10" i="25"/>
  <c r="H10" i="25"/>
  <c r="G10" i="25"/>
  <c r="F10" i="25"/>
  <c r="D10" i="25"/>
  <c r="K9" i="25"/>
  <c r="J9" i="25"/>
  <c r="I9" i="25"/>
  <c r="H9" i="25"/>
  <c r="G9" i="25"/>
  <c r="F9" i="25"/>
  <c r="D9" i="25"/>
  <c r="K8" i="25"/>
  <c r="J8" i="25"/>
  <c r="I8" i="25"/>
  <c r="H8" i="25"/>
  <c r="G8" i="25"/>
  <c r="F8" i="25"/>
  <c r="D8" i="25"/>
  <c r="K7" i="25"/>
  <c r="J7" i="25"/>
  <c r="I7" i="25"/>
  <c r="H7" i="25"/>
  <c r="G7" i="25"/>
  <c r="F7" i="25"/>
  <c r="D7" i="25"/>
  <c r="K6" i="25"/>
  <c r="J6" i="25"/>
  <c r="I6" i="25"/>
  <c r="H6" i="25"/>
  <c r="G6" i="25"/>
  <c r="F6" i="25"/>
  <c r="D6" i="25"/>
  <c r="K5" i="25"/>
  <c r="J5" i="25"/>
  <c r="I5" i="25"/>
  <c r="H5" i="25"/>
  <c r="G5" i="25"/>
  <c r="F5" i="25"/>
  <c r="D5" i="25"/>
  <c r="K4" i="25"/>
  <c r="J4" i="25"/>
  <c r="I4" i="25"/>
  <c r="H4" i="25"/>
  <c r="G4" i="25"/>
  <c r="F4" i="25"/>
  <c r="D4" i="25"/>
  <c r="J38" i="24"/>
  <c r="I38" i="24"/>
  <c r="H38" i="24"/>
  <c r="G38" i="24"/>
  <c r="F38" i="24"/>
  <c r="E38" i="24"/>
  <c r="D38" i="24"/>
  <c r="J37" i="24"/>
  <c r="I37" i="24"/>
  <c r="H37" i="24"/>
  <c r="G37" i="24"/>
  <c r="F37" i="24"/>
  <c r="E37" i="24"/>
  <c r="D37" i="24"/>
  <c r="J36" i="24"/>
  <c r="I36" i="24"/>
  <c r="H36" i="24"/>
  <c r="G36" i="24"/>
  <c r="F36" i="24"/>
  <c r="E36" i="24"/>
  <c r="D36" i="24"/>
  <c r="J35" i="24"/>
  <c r="I35" i="24"/>
  <c r="H35" i="24"/>
  <c r="G35" i="24"/>
  <c r="F35" i="24"/>
  <c r="E35" i="24"/>
  <c r="D35" i="24"/>
  <c r="J34" i="24"/>
  <c r="I34" i="24"/>
  <c r="H34" i="24"/>
  <c r="G34" i="24"/>
  <c r="F34" i="24"/>
  <c r="E34" i="24"/>
  <c r="D34" i="24"/>
  <c r="J33" i="24"/>
  <c r="I33" i="24"/>
  <c r="H33" i="24"/>
  <c r="G33" i="24"/>
  <c r="F33" i="24"/>
  <c r="E33" i="24"/>
  <c r="D33" i="24"/>
  <c r="J32" i="24"/>
  <c r="I32" i="24"/>
  <c r="H32" i="24"/>
  <c r="G32" i="24"/>
  <c r="F32" i="24"/>
  <c r="E32" i="24"/>
  <c r="D32" i="24"/>
  <c r="J31" i="24"/>
  <c r="I31" i="24"/>
  <c r="H31" i="24"/>
  <c r="G31" i="24"/>
  <c r="F31" i="24"/>
  <c r="E31" i="24"/>
  <c r="D31" i="24"/>
  <c r="J30" i="24"/>
  <c r="I30" i="24"/>
  <c r="H30" i="24"/>
  <c r="G30" i="24"/>
  <c r="F30" i="24"/>
  <c r="E30" i="24"/>
  <c r="D30" i="24"/>
  <c r="J29" i="24"/>
  <c r="I29" i="24"/>
  <c r="H29" i="24"/>
  <c r="G29" i="24"/>
  <c r="F29" i="24"/>
  <c r="E29" i="24"/>
  <c r="D29" i="24"/>
  <c r="J28" i="24"/>
  <c r="I28" i="24"/>
  <c r="H28" i="24"/>
  <c r="G28" i="24"/>
  <c r="F28" i="24"/>
  <c r="E28" i="24"/>
  <c r="D28" i="24"/>
  <c r="J27" i="24"/>
  <c r="I27" i="24"/>
  <c r="H27" i="24"/>
  <c r="G27" i="24"/>
  <c r="F27" i="24"/>
  <c r="E27" i="24"/>
  <c r="D27" i="24"/>
  <c r="J26" i="24"/>
  <c r="I26" i="24"/>
  <c r="H26" i="24"/>
  <c r="G26" i="24"/>
  <c r="F26" i="24"/>
  <c r="E26" i="24"/>
  <c r="D26" i="24"/>
  <c r="J25" i="24"/>
  <c r="I25" i="24"/>
  <c r="H25" i="24"/>
  <c r="G25" i="24"/>
  <c r="F25" i="24"/>
  <c r="E25" i="24"/>
  <c r="D25" i="24"/>
  <c r="J24" i="24"/>
  <c r="I24" i="24"/>
  <c r="H24" i="24"/>
  <c r="G24" i="24"/>
  <c r="F24" i="24"/>
  <c r="E24" i="24"/>
  <c r="D24" i="24"/>
  <c r="J23" i="24"/>
  <c r="I23" i="24"/>
  <c r="H23" i="24"/>
  <c r="G23" i="24"/>
  <c r="F23" i="24"/>
  <c r="E23" i="24"/>
  <c r="D23" i="24"/>
  <c r="J22" i="24"/>
  <c r="I22" i="24"/>
  <c r="H22" i="24"/>
  <c r="G22" i="24"/>
  <c r="F22" i="24"/>
  <c r="E22" i="24"/>
  <c r="D22" i="24"/>
  <c r="J21" i="24"/>
  <c r="I21" i="24"/>
  <c r="H21" i="24"/>
  <c r="G21" i="24"/>
  <c r="F21" i="24"/>
  <c r="E21" i="24"/>
  <c r="D21" i="24"/>
  <c r="J20" i="24"/>
  <c r="I20" i="24"/>
  <c r="H20" i="24"/>
  <c r="G20" i="24"/>
  <c r="F20" i="24"/>
  <c r="E20" i="24"/>
  <c r="D20" i="24"/>
  <c r="J19" i="24"/>
  <c r="I19" i="24"/>
  <c r="H19" i="24"/>
  <c r="G19" i="24"/>
  <c r="F19" i="24"/>
  <c r="E19" i="24"/>
  <c r="D19" i="24"/>
  <c r="J18" i="24"/>
  <c r="I18" i="24"/>
  <c r="H18" i="24"/>
  <c r="G18" i="24"/>
  <c r="F18" i="24"/>
  <c r="E18" i="24"/>
  <c r="D18" i="24"/>
  <c r="J17" i="24"/>
  <c r="I17" i="24"/>
  <c r="H17" i="24"/>
  <c r="G17" i="24"/>
  <c r="F17" i="24"/>
  <c r="E17" i="24"/>
  <c r="D17" i="24"/>
  <c r="J16" i="24"/>
  <c r="I16" i="24"/>
  <c r="H16" i="24"/>
  <c r="G16" i="24"/>
  <c r="F16" i="24"/>
  <c r="E16" i="24"/>
  <c r="D16" i="24"/>
  <c r="J15" i="24"/>
  <c r="I15" i="24"/>
  <c r="H15" i="24"/>
  <c r="G15" i="24"/>
  <c r="F15" i="24"/>
  <c r="E15" i="24"/>
  <c r="D15" i="24"/>
  <c r="J14" i="24"/>
  <c r="I14" i="24"/>
  <c r="H14" i="24"/>
  <c r="G14" i="24"/>
  <c r="F14" i="24"/>
  <c r="E14" i="24"/>
  <c r="D14" i="24"/>
  <c r="J13" i="24"/>
  <c r="I13" i="24"/>
  <c r="H13" i="24"/>
  <c r="G13" i="24"/>
  <c r="F13" i="24"/>
  <c r="E13" i="24"/>
  <c r="D13" i="24"/>
  <c r="J12" i="24"/>
  <c r="I12" i="24"/>
  <c r="H12" i="24"/>
  <c r="G12" i="24"/>
  <c r="F12" i="24"/>
  <c r="E12" i="24"/>
  <c r="D12" i="24"/>
  <c r="J11" i="24"/>
  <c r="I11" i="24"/>
  <c r="H11" i="24"/>
  <c r="G11" i="24"/>
  <c r="F11" i="24"/>
  <c r="E11" i="24"/>
  <c r="D11" i="24"/>
  <c r="J10" i="24"/>
  <c r="I10" i="24"/>
  <c r="H10" i="24"/>
  <c r="G10" i="24"/>
  <c r="F10" i="24"/>
  <c r="E10" i="24"/>
  <c r="D10" i="24"/>
  <c r="J9" i="24"/>
  <c r="I9" i="24"/>
  <c r="H9" i="24"/>
  <c r="G9" i="24"/>
  <c r="F9" i="24"/>
  <c r="E9" i="24"/>
  <c r="D9" i="24"/>
  <c r="J8" i="24"/>
  <c r="I8" i="24"/>
  <c r="H8" i="24"/>
  <c r="G8" i="24"/>
  <c r="F8" i="24"/>
  <c r="E8" i="24"/>
  <c r="D8" i="24"/>
  <c r="J7" i="24"/>
  <c r="I7" i="24"/>
  <c r="H7" i="24"/>
  <c r="G7" i="24"/>
  <c r="F7" i="24"/>
  <c r="E7" i="24"/>
  <c r="D7" i="24"/>
  <c r="J6" i="24"/>
  <c r="I6" i="24"/>
  <c r="H6" i="24"/>
  <c r="G6" i="24"/>
  <c r="F6" i="24"/>
  <c r="E6" i="24"/>
  <c r="D6" i="24"/>
  <c r="J5" i="24"/>
  <c r="I5" i="24"/>
  <c r="H5" i="24"/>
  <c r="G5" i="24"/>
  <c r="F5" i="24"/>
  <c r="E5" i="24"/>
  <c r="D5" i="24"/>
  <c r="J4" i="24"/>
  <c r="I4" i="24"/>
  <c r="H4" i="24"/>
  <c r="G4" i="24"/>
  <c r="F4" i="24"/>
  <c r="E4" i="24"/>
  <c r="D4" i="24"/>
  <c r="L38" i="22" l="1"/>
  <c r="K38" i="22"/>
  <c r="J38" i="22"/>
  <c r="I38" i="22"/>
  <c r="H38" i="22"/>
  <c r="G38" i="22"/>
  <c r="F38" i="22"/>
  <c r="E38" i="22"/>
  <c r="D38" i="22"/>
  <c r="L37" i="22"/>
  <c r="K37" i="22"/>
  <c r="J37" i="22"/>
  <c r="I37" i="22"/>
  <c r="H37" i="22"/>
  <c r="G37" i="22"/>
  <c r="F37" i="22"/>
  <c r="E37" i="22"/>
  <c r="D37" i="22"/>
  <c r="L36" i="22"/>
  <c r="K36" i="22"/>
  <c r="J36" i="22"/>
  <c r="I36" i="22"/>
  <c r="H36" i="22"/>
  <c r="G36" i="22"/>
  <c r="F36" i="22"/>
  <c r="E36" i="22"/>
  <c r="D36" i="22"/>
  <c r="L35" i="22"/>
  <c r="K35" i="22"/>
  <c r="J35" i="22"/>
  <c r="I35" i="22"/>
  <c r="H35" i="22"/>
  <c r="G35" i="22"/>
  <c r="F35" i="22"/>
  <c r="E35" i="22"/>
  <c r="D35" i="22"/>
  <c r="L34" i="22"/>
  <c r="K34" i="22"/>
  <c r="J34" i="22"/>
  <c r="I34" i="22"/>
  <c r="H34" i="22"/>
  <c r="G34" i="22"/>
  <c r="F34" i="22"/>
  <c r="E34" i="22"/>
  <c r="D34" i="22"/>
  <c r="L33" i="22"/>
  <c r="K33" i="22"/>
  <c r="J33" i="22"/>
  <c r="I33" i="22"/>
  <c r="H33" i="22"/>
  <c r="G33" i="22"/>
  <c r="F33" i="22"/>
  <c r="E33" i="22"/>
  <c r="D33" i="22"/>
  <c r="L32" i="22"/>
  <c r="K32" i="22"/>
  <c r="J32" i="22"/>
  <c r="I32" i="22"/>
  <c r="H32" i="22"/>
  <c r="G32" i="22"/>
  <c r="F32" i="22"/>
  <c r="E32" i="22"/>
  <c r="D32" i="22"/>
  <c r="L31" i="22"/>
  <c r="K31" i="22"/>
  <c r="J31" i="22"/>
  <c r="I31" i="22"/>
  <c r="H31" i="22"/>
  <c r="G31" i="22"/>
  <c r="F31" i="22"/>
  <c r="E31" i="22"/>
  <c r="D31" i="22"/>
  <c r="L30" i="22"/>
  <c r="K30" i="22"/>
  <c r="J30" i="22"/>
  <c r="I30" i="22"/>
  <c r="H30" i="22"/>
  <c r="G30" i="22"/>
  <c r="F30" i="22"/>
  <c r="E30" i="22"/>
  <c r="D30" i="22"/>
  <c r="L29" i="22"/>
  <c r="K29" i="22"/>
  <c r="J29" i="22"/>
  <c r="I29" i="22"/>
  <c r="H29" i="22"/>
  <c r="G29" i="22"/>
  <c r="F29" i="22"/>
  <c r="E29" i="22"/>
  <c r="D29" i="22"/>
  <c r="L28" i="22"/>
  <c r="K28" i="22"/>
  <c r="J28" i="22"/>
  <c r="I28" i="22"/>
  <c r="H28" i="22"/>
  <c r="G28" i="22"/>
  <c r="F28" i="22"/>
  <c r="E28" i="22"/>
  <c r="D28" i="22"/>
  <c r="L27" i="22"/>
  <c r="K27" i="22"/>
  <c r="J27" i="22"/>
  <c r="I27" i="22"/>
  <c r="H27" i="22"/>
  <c r="G27" i="22"/>
  <c r="F27" i="22"/>
  <c r="E27" i="22"/>
  <c r="D27" i="22"/>
  <c r="L26" i="22"/>
  <c r="K26" i="22"/>
  <c r="J26" i="22"/>
  <c r="I26" i="22"/>
  <c r="H26" i="22"/>
  <c r="G26" i="22"/>
  <c r="F26" i="22"/>
  <c r="E26" i="22"/>
  <c r="D26" i="22"/>
  <c r="L25" i="22"/>
  <c r="K25" i="22"/>
  <c r="J25" i="22"/>
  <c r="I25" i="22"/>
  <c r="H25" i="22"/>
  <c r="G25" i="22"/>
  <c r="F25" i="22"/>
  <c r="E25" i="22"/>
  <c r="D25" i="22"/>
  <c r="L24" i="22"/>
  <c r="K24" i="22"/>
  <c r="J24" i="22"/>
  <c r="I24" i="22"/>
  <c r="H24" i="22"/>
  <c r="G24" i="22"/>
  <c r="F24" i="22"/>
  <c r="E24" i="22"/>
  <c r="D24" i="22"/>
  <c r="L23" i="22"/>
  <c r="K23" i="22"/>
  <c r="J23" i="22"/>
  <c r="I23" i="22"/>
  <c r="H23" i="22"/>
  <c r="G23" i="22"/>
  <c r="F23" i="22"/>
  <c r="E23" i="22"/>
  <c r="D23" i="22"/>
  <c r="L22" i="22"/>
  <c r="K22" i="22"/>
  <c r="J22" i="22"/>
  <c r="I22" i="22"/>
  <c r="H22" i="22"/>
  <c r="G22" i="22"/>
  <c r="F22" i="22"/>
  <c r="E22" i="22"/>
  <c r="D22" i="22"/>
  <c r="L21" i="22"/>
  <c r="K21" i="22"/>
  <c r="J21" i="22"/>
  <c r="I21" i="22"/>
  <c r="H21" i="22"/>
  <c r="G21" i="22"/>
  <c r="F21" i="22"/>
  <c r="E21" i="22"/>
  <c r="D21" i="22"/>
  <c r="L20" i="22"/>
  <c r="K20" i="22"/>
  <c r="J20" i="22"/>
  <c r="I20" i="22"/>
  <c r="H20" i="22"/>
  <c r="G20" i="22"/>
  <c r="F20" i="22"/>
  <c r="E20" i="22"/>
  <c r="D20" i="22"/>
  <c r="L19" i="22"/>
  <c r="K19" i="22"/>
  <c r="J19" i="22"/>
  <c r="I19" i="22"/>
  <c r="H19" i="22"/>
  <c r="G19" i="22"/>
  <c r="F19" i="22"/>
  <c r="E19" i="22"/>
  <c r="D19" i="22"/>
  <c r="L18" i="22"/>
  <c r="K18" i="22"/>
  <c r="J18" i="22"/>
  <c r="I18" i="22"/>
  <c r="H18" i="22"/>
  <c r="G18" i="22"/>
  <c r="F18" i="22"/>
  <c r="E18" i="22"/>
  <c r="D18" i="22"/>
  <c r="L17" i="22"/>
  <c r="K17" i="22"/>
  <c r="J17" i="22"/>
  <c r="I17" i="22"/>
  <c r="H17" i="22"/>
  <c r="G17" i="22"/>
  <c r="F17" i="22"/>
  <c r="E17" i="22"/>
  <c r="D17" i="22"/>
  <c r="L16" i="22"/>
  <c r="K16" i="22"/>
  <c r="J16" i="22"/>
  <c r="I16" i="22"/>
  <c r="H16" i="22"/>
  <c r="G16" i="22"/>
  <c r="F16" i="22"/>
  <c r="E16" i="22"/>
  <c r="D16" i="22"/>
  <c r="L15" i="22"/>
  <c r="K15" i="22"/>
  <c r="J15" i="22"/>
  <c r="I15" i="22"/>
  <c r="H15" i="22"/>
  <c r="G15" i="22"/>
  <c r="F15" i="22"/>
  <c r="E15" i="22"/>
  <c r="D15" i="22"/>
  <c r="L14" i="22"/>
  <c r="K14" i="22"/>
  <c r="J14" i="22"/>
  <c r="I14" i="22"/>
  <c r="H14" i="22"/>
  <c r="G14" i="22"/>
  <c r="F14" i="22"/>
  <c r="E14" i="22"/>
  <c r="D14" i="22"/>
  <c r="L13" i="22"/>
  <c r="K13" i="22"/>
  <c r="J13" i="22"/>
  <c r="I13" i="22"/>
  <c r="H13" i="22"/>
  <c r="G13" i="22"/>
  <c r="F13" i="22"/>
  <c r="E13" i="22"/>
  <c r="D13" i="22"/>
  <c r="L12" i="22"/>
  <c r="K12" i="22"/>
  <c r="J12" i="22"/>
  <c r="I12" i="22"/>
  <c r="H12" i="22"/>
  <c r="G12" i="22"/>
  <c r="F12" i="22"/>
  <c r="E12" i="22"/>
  <c r="D12" i="22"/>
  <c r="L11" i="22"/>
  <c r="K11" i="22"/>
  <c r="J11" i="22"/>
  <c r="I11" i="22"/>
  <c r="H11" i="22"/>
  <c r="G11" i="22"/>
  <c r="F11" i="22"/>
  <c r="E11" i="22"/>
  <c r="D11" i="22"/>
  <c r="L10" i="22"/>
  <c r="K10" i="22"/>
  <c r="J10" i="22"/>
  <c r="I10" i="22"/>
  <c r="H10" i="22"/>
  <c r="G10" i="22"/>
  <c r="F10" i="22"/>
  <c r="E10" i="22"/>
  <c r="D10" i="22"/>
  <c r="L9" i="22"/>
  <c r="K9" i="22"/>
  <c r="J9" i="22"/>
  <c r="I9" i="22"/>
  <c r="H9" i="22"/>
  <c r="G9" i="22"/>
  <c r="F9" i="22"/>
  <c r="E9" i="22"/>
  <c r="D9" i="22"/>
  <c r="L8" i="22"/>
  <c r="K8" i="22"/>
  <c r="J8" i="22"/>
  <c r="I8" i="22"/>
  <c r="H8" i="22"/>
  <c r="G8" i="22"/>
  <c r="F8" i="22"/>
  <c r="E8" i="22"/>
  <c r="D8" i="22"/>
  <c r="L7" i="22"/>
  <c r="K7" i="22"/>
  <c r="J7" i="22"/>
  <c r="I7" i="22"/>
  <c r="H7" i="22"/>
  <c r="G7" i="22"/>
  <c r="F7" i="22"/>
  <c r="E7" i="22"/>
  <c r="D7" i="22"/>
  <c r="L6" i="22"/>
  <c r="K6" i="22"/>
  <c r="J6" i="22"/>
  <c r="I6" i="22"/>
  <c r="H6" i="22"/>
  <c r="G6" i="22"/>
  <c r="F6" i="22"/>
  <c r="E6" i="22"/>
  <c r="D6" i="22"/>
  <c r="L5" i="22"/>
  <c r="K5" i="22"/>
  <c r="J5" i="22"/>
  <c r="I5" i="22"/>
  <c r="H5" i="22"/>
  <c r="G5" i="22"/>
  <c r="F5" i="22"/>
  <c r="E5" i="22"/>
  <c r="D5" i="22"/>
  <c r="L4" i="22"/>
  <c r="K4" i="22"/>
  <c r="J4" i="22"/>
  <c r="I4" i="22"/>
  <c r="H4" i="22"/>
  <c r="G4" i="22"/>
  <c r="F4" i="22"/>
  <c r="E4" i="22"/>
  <c r="D4" i="22"/>
  <c r="L37" i="21"/>
  <c r="K37" i="21"/>
  <c r="J37" i="21"/>
  <c r="I37" i="21"/>
  <c r="H37" i="21"/>
  <c r="G37" i="21"/>
  <c r="F37" i="21"/>
  <c r="E37" i="21"/>
  <c r="D37" i="21"/>
  <c r="L36" i="21"/>
  <c r="K36" i="21"/>
  <c r="J36" i="21"/>
  <c r="I36" i="21"/>
  <c r="H36" i="21"/>
  <c r="G36" i="21"/>
  <c r="F36" i="21"/>
  <c r="E36" i="21"/>
  <c r="D36" i="21"/>
  <c r="L35" i="21"/>
  <c r="K35" i="21"/>
  <c r="J35" i="21"/>
  <c r="I35" i="21"/>
  <c r="H35" i="21"/>
  <c r="G35" i="21"/>
  <c r="F35" i="21"/>
  <c r="E35" i="21"/>
  <c r="D35" i="21"/>
  <c r="L34" i="21"/>
  <c r="K34" i="21"/>
  <c r="J34" i="21"/>
  <c r="I34" i="21"/>
  <c r="H34" i="21"/>
  <c r="G34" i="21"/>
  <c r="F34" i="21"/>
  <c r="E34" i="21"/>
  <c r="D34" i="21"/>
  <c r="L33" i="21"/>
  <c r="K33" i="21"/>
  <c r="J33" i="21"/>
  <c r="I33" i="21"/>
  <c r="H33" i="21"/>
  <c r="G33" i="21"/>
  <c r="F33" i="21"/>
  <c r="E33" i="21"/>
  <c r="D33" i="21"/>
  <c r="L32" i="21"/>
  <c r="K32" i="21"/>
  <c r="J32" i="21"/>
  <c r="I32" i="21"/>
  <c r="H32" i="21"/>
  <c r="G32" i="21"/>
  <c r="F32" i="21"/>
  <c r="E32" i="21"/>
  <c r="D32" i="21"/>
  <c r="L31" i="21"/>
  <c r="K31" i="21"/>
  <c r="J31" i="21"/>
  <c r="I31" i="21"/>
  <c r="H31" i="21"/>
  <c r="G31" i="21"/>
  <c r="F31" i="21"/>
  <c r="E31" i="21"/>
  <c r="D31" i="21"/>
  <c r="L30" i="21"/>
  <c r="K30" i="21"/>
  <c r="J30" i="21"/>
  <c r="I30" i="21"/>
  <c r="H30" i="21"/>
  <c r="G30" i="21"/>
  <c r="F30" i="21"/>
  <c r="E30" i="21"/>
  <c r="D30" i="21"/>
  <c r="L29" i="21"/>
  <c r="K29" i="21"/>
  <c r="J29" i="21"/>
  <c r="I29" i="21"/>
  <c r="H29" i="21"/>
  <c r="G29" i="21"/>
  <c r="F29" i="21"/>
  <c r="E29" i="21"/>
  <c r="D29" i="21"/>
  <c r="L28" i="21"/>
  <c r="K28" i="21"/>
  <c r="J28" i="21"/>
  <c r="I28" i="21"/>
  <c r="H28" i="21"/>
  <c r="G28" i="21"/>
  <c r="F28" i="21"/>
  <c r="E28" i="21"/>
  <c r="D28" i="21"/>
  <c r="L27" i="21"/>
  <c r="K27" i="21"/>
  <c r="J27" i="21"/>
  <c r="I27" i="21"/>
  <c r="H27" i="21"/>
  <c r="G27" i="21"/>
  <c r="F27" i="21"/>
  <c r="E27" i="21"/>
  <c r="D27" i="21"/>
  <c r="L26" i="21"/>
  <c r="K26" i="21"/>
  <c r="J26" i="21"/>
  <c r="I26" i="21"/>
  <c r="H26" i="21"/>
  <c r="G26" i="21"/>
  <c r="F26" i="21"/>
  <c r="E26" i="21"/>
  <c r="D26" i="21"/>
  <c r="L25" i="21"/>
  <c r="K25" i="21"/>
  <c r="J25" i="21"/>
  <c r="I25" i="21"/>
  <c r="H25" i="21"/>
  <c r="G25" i="21"/>
  <c r="F25" i="21"/>
  <c r="E25" i="21"/>
  <c r="D25" i="21"/>
  <c r="L24" i="21"/>
  <c r="K24" i="21"/>
  <c r="J24" i="21"/>
  <c r="I24" i="21"/>
  <c r="H24" i="21"/>
  <c r="G24" i="21"/>
  <c r="F24" i="21"/>
  <c r="E24" i="21"/>
  <c r="D24" i="21"/>
  <c r="L23" i="21"/>
  <c r="K23" i="21"/>
  <c r="J23" i="21"/>
  <c r="I23" i="21"/>
  <c r="H23" i="21"/>
  <c r="G23" i="21"/>
  <c r="F23" i="21"/>
  <c r="E23" i="21"/>
  <c r="D23" i="21"/>
  <c r="L22" i="21"/>
  <c r="K22" i="21"/>
  <c r="J22" i="21"/>
  <c r="I22" i="21"/>
  <c r="H22" i="21"/>
  <c r="G22" i="21"/>
  <c r="F22" i="21"/>
  <c r="E22" i="21"/>
  <c r="D22" i="21"/>
  <c r="L21" i="21"/>
  <c r="K21" i="21"/>
  <c r="J21" i="21"/>
  <c r="I21" i="21"/>
  <c r="H21" i="21"/>
  <c r="G21" i="21"/>
  <c r="F21" i="21"/>
  <c r="E21" i="21"/>
  <c r="D21" i="21"/>
  <c r="L20" i="21"/>
  <c r="K20" i="21"/>
  <c r="J20" i="21"/>
  <c r="I20" i="21"/>
  <c r="H20" i="21"/>
  <c r="G20" i="21"/>
  <c r="F20" i="21"/>
  <c r="E20" i="21"/>
  <c r="D20" i="21"/>
  <c r="L19" i="21"/>
  <c r="K19" i="21"/>
  <c r="J19" i="21"/>
  <c r="I19" i="21"/>
  <c r="H19" i="21"/>
  <c r="G19" i="21"/>
  <c r="F19" i="21"/>
  <c r="E19" i="21"/>
  <c r="D19" i="21"/>
  <c r="L18" i="21"/>
  <c r="K18" i="21"/>
  <c r="J18" i="21"/>
  <c r="I18" i="21"/>
  <c r="H18" i="21"/>
  <c r="G18" i="21"/>
  <c r="F18" i="21"/>
  <c r="E18" i="21"/>
  <c r="D18" i="21"/>
  <c r="L17" i="21"/>
  <c r="K17" i="21"/>
  <c r="J17" i="21"/>
  <c r="I17" i="21"/>
  <c r="H17" i="21"/>
  <c r="G17" i="21"/>
  <c r="F17" i="21"/>
  <c r="E17" i="21"/>
  <c r="D17" i="21"/>
  <c r="L16" i="21"/>
  <c r="K16" i="21"/>
  <c r="J16" i="21"/>
  <c r="I16" i="21"/>
  <c r="H16" i="21"/>
  <c r="G16" i="21"/>
  <c r="F16" i="21"/>
  <c r="E16" i="21"/>
  <c r="D16" i="21"/>
  <c r="L15" i="21"/>
  <c r="K15" i="21"/>
  <c r="J15" i="21"/>
  <c r="I15" i="21"/>
  <c r="H15" i="21"/>
  <c r="G15" i="21"/>
  <c r="F15" i="21"/>
  <c r="E15" i="21"/>
  <c r="D15" i="21"/>
  <c r="L14" i="21"/>
  <c r="K14" i="21"/>
  <c r="J14" i="21"/>
  <c r="I14" i="21"/>
  <c r="H14" i="21"/>
  <c r="G14" i="21"/>
  <c r="F14" i="21"/>
  <c r="E14" i="21"/>
  <c r="D14" i="21"/>
  <c r="L13" i="21"/>
  <c r="K13" i="21"/>
  <c r="J13" i="21"/>
  <c r="I13" i="21"/>
  <c r="H13" i="21"/>
  <c r="G13" i="21"/>
  <c r="F13" i="21"/>
  <c r="E13" i="21"/>
  <c r="D13" i="21"/>
  <c r="L12" i="21"/>
  <c r="K12" i="21"/>
  <c r="J12" i="21"/>
  <c r="I12" i="21"/>
  <c r="H12" i="21"/>
  <c r="G12" i="21"/>
  <c r="F12" i="21"/>
  <c r="E12" i="21"/>
  <c r="D12" i="21"/>
  <c r="L11" i="21"/>
  <c r="K11" i="21"/>
  <c r="J11" i="21"/>
  <c r="I11" i="21"/>
  <c r="H11" i="21"/>
  <c r="G11" i="21"/>
  <c r="F11" i="21"/>
  <c r="E11" i="21"/>
  <c r="D11" i="21"/>
  <c r="L10" i="21"/>
  <c r="K10" i="21"/>
  <c r="J10" i="21"/>
  <c r="I10" i="21"/>
  <c r="H10" i="21"/>
  <c r="G10" i="21"/>
  <c r="F10" i="21"/>
  <c r="E10" i="21"/>
  <c r="D10" i="21"/>
  <c r="L9" i="21"/>
  <c r="K9" i="21"/>
  <c r="J9" i="21"/>
  <c r="I9" i="21"/>
  <c r="H9" i="21"/>
  <c r="G9" i="21"/>
  <c r="F9" i="21"/>
  <c r="E9" i="21"/>
  <c r="D9" i="21"/>
  <c r="L8" i="21"/>
  <c r="K8" i="21"/>
  <c r="J8" i="21"/>
  <c r="I8" i="21"/>
  <c r="H8" i="21"/>
  <c r="G8" i="21"/>
  <c r="F8" i="21"/>
  <c r="E8" i="21"/>
  <c r="D8" i="21"/>
  <c r="L7" i="21"/>
  <c r="K7" i="21"/>
  <c r="J7" i="21"/>
  <c r="I7" i="21"/>
  <c r="H7" i="21"/>
  <c r="G7" i="21"/>
  <c r="F7" i="21"/>
  <c r="E7" i="21"/>
  <c r="D7" i="21"/>
  <c r="L6" i="21"/>
  <c r="K6" i="21"/>
  <c r="J6" i="21"/>
  <c r="I6" i="21"/>
  <c r="H6" i="21"/>
  <c r="G6" i="21"/>
  <c r="F6" i="21"/>
  <c r="E6" i="21"/>
  <c r="D6" i="21"/>
  <c r="L5" i="21"/>
  <c r="K5" i="21"/>
  <c r="J5" i="21"/>
  <c r="I5" i="21"/>
  <c r="H5" i="21"/>
  <c r="G5" i="21"/>
  <c r="F5" i="21"/>
  <c r="E5" i="21"/>
  <c r="D5" i="21"/>
  <c r="L4" i="21"/>
  <c r="K4" i="21"/>
  <c r="J4" i="21"/>
  <c r="I4" i="21"/>
  <c r="H4" i="21"/>
  <c r="G4" i="21"/>
  <c r="F4" i="21"/>
  <c r="E4" i="21"/>
  <c r="D4" i="21"/>
  <c r="L37" i="20"/>
  <c r="K37" i="20"/>
  <c r="J37" i="20"/>
  <c r="I37" i="20"/>
  <c r="H37" i="20"/>
  <c r="G37" i="20"/>
  <c r="F37" i="20"/>
  <c r="E37" i="20"/>
  <c r="D37" i="20"/>
  <c r="L36" i="20"/>
  <c r="K36" i="20"/>
  <c r="J36" i="20"/>
  <c r="I36" i="20"/>
  <c r="H36" i="20"/>
  <c r="G36" i="20"/>
  <c r="F36" i="20"/>
  <c r="E36" i="20"/>
  <c r="D36" i="20"/>
  <c r="L35" i="20"/>
  <c r="K35" i="20"/>
  <c r="J35" i="20"/>
  <c r="I35" i="20"/>
  <c r="H35" i="20"/>
  <c r="G35" i="20"/>
  <c r="F35" i="20"/>
  <c r="E35" i="20"/>
  <c r="D35" i="20"/>
  <c r="L34" i="20"/>
  <c r="K34" i="20"/>
  <c r="J34" i="20"/>
  <c r="I34" i="20"/>
  <c r="H34" i="20"/>
  <c r="G34" i="20"/>
  <c r="F34" i="20"/>
  <c r="E34" i="20"/>
  <c r="D34" i="20"/>
  <c r="L33" i="20"/>
  <c r="K33" i="20"/>
  <c r="J33" i="20"/>
  <c r="I33" i="20"/>
  <c r="H33" i="20"/>
  <c r="G33" i="20"/>
  <c r="F33" i="20"/>
  <c r="E33" i="20"/>
  <c r="D33" i="20"/>
  <c r="L32" i="20"/>
  <c r="K32" i="20"/>
  <c r="J32" i="20"/>
  <c r="I32" i="20"/>
  <c r="H32" i="20"/>
  <c r="G32" i="20"/>
  <c r="F32" i="20"/>
  <c r="E32" i="20"/>
  <c r="D32" i="20"/>
  <c r="L31" i="20"/>
  <c r="K31" i="20"/>
  <c r="J31" i="20"/>
  <c r="I31" i="20"/>
  <c r="H31" i="20"/>
  <c r="G31" i="20"/>
  <c r="F31" i="20"/>
  <c r="E31" i="20"/>
  <c r="D31" i="20"/>
  <c r="L30" i="20"/>
  <c r="K30" i="20"/>
  <c r="J30" i="20"/>
  <c r="I30" i="20"/>
  <c r="H30" i="20"/>
  <c r="G30" i="20"/>
  <c r="F30" i="20"/>
  <c r="E30" i="20"/>
  <c r="D30" i="20"/>
  <c r="L29" i="20"/>
  <c r="K29" i="20"/>
  <c r="J29" i="20"/>
  <c r="I29" i="20"/>
  <c r="H29" i="20"/>
  <c r="G29" i="20"/>
  <c r="F29" i="20"/>
  <c r="E29" i="20"/>
  <c r="D29" i="20"/>
  <c r="L28" i="20"/>
  <c r="K28" i="20"/>
  <c r="J28" i="20"/>
  <c r="I28" i="20"/>
  <c r="H28" i="20"/>
  <c r="G28" i="20"/>
  <c r="F28" i="20"/>
  <c r="E28" i="20"/>
  <c r="D28" i="20"/>
  <c r="L27" i="20"/>
  <c r="K27" i="20"/>
  <c r="J27" i="20"/>
  <c r="I27" i="20"/>
  <c r="H27" i="20"/>
  <c r="G27" i="20"/>
  <c r="F27" i="20"/>
  <c r="E27" i="20"/>
  <c r="D27" i="20"/>
  <c r="L26" i="20"/>
  <c r="K26" i="20"/>
  <c r="J26" i="20"/>
  <c r="I26" i="20"/>
  <c r="H26" i="20"/>
  <c r="G26" i="20"/>
  <c r="F26" i="20"/>
  <c r="E26" i="20"/>
  <c r="D26" i="20"/>
  <c r="L25" i="20"/>
  <c r="K25" i="20"/>
  <c r="J25" i="20"/>
  <c r="I25" i="20"/>
  <c r="H25" i="20"/>
  <c r="G25" i="20"/>
  <c r="F25" i="20"/>
  <c r="E25" i="20"/>
  <c r="D25" i="20"/>
  <c r="L24" i="20"/>
  <c r="K24" i="20"/>
  <c r="J24" i="20"/>
  <c r="I24" i="20"/>
  <c r="H24" i="20"/>
  <c r="G24" i="20"/>
  <c r="F24" i="20"/>
  <c r="E24" i="20"/>
  <c r="D24" i="20"/>
  <c r="L23" i="20"/>
  <c r="K23" i="20"/>
  <c r="J23" i="20"/>
  <c r="I23" i="20"/>
  <c r="H23" i="20"/>
  <c r="G23" i="20"/>
  <c r="F23" i="20"/>
  <c r="E23" i="20"/>
  <c r="D23" i="20"/>
  <c r="L22" i="20"/>
  <c r="K22" i="20"/>
  <c r="J22" i="20"/>
  <c r="I22" i="20"/>
  <c r="H22" i="20"/>
  <c r="G22" i="20"/>
  <c r="F22" i="20"/>
  <c r="E22" i="20"/>
  <c r="D22" i="20"/>
  <c r="L21" i="20"/>
  <c r="K21" i="20"/>
  <c r="J21" i="20"/>
  <c r="I21" i="20"/>
  <c r="H21" i="20"/>
  <c r="G21" i="20"/>
  <c r="F21" i="20"/>
  <c r="E21" i="20"/>
  <c r="D21" i="20"/>
  <c r="L20" i="20"/>
  <c r="K20" i="20"/>
  <c r="J20" i="20"/>
  <c r="I20" i="20"/>
  <c r="H20" i="20"/>
  <c r="G20" i="20"/>
  <c r="F20" i="20"/>
  <c r="E20" i="20"/>
  <c r="D20" i="20"/>
  <c r="L19" i="20"/>
  <c r="K19" i="20"/>
  <c r="J19" i="20"/>
  <c r="I19" i="20"/>
  <c r="H19" i="20"/>
  <c r="G19" i="20"/>
  <c r="F19" i="20"/>
  <c r="E19" i="20"/>
  <c r="D19" i="20"/>
  <c r="L18" i="20"/>
  <c r="K18" i="20"/>
  <c r="J18" i="20"/>
  <c r="I18" i="20"/>
  <c r="H18" i="20"/>
  <c r="G18" i="20"/>
  <c r="F18" i="20"/>
  <c r="E18" i="20"/>
  <c r="D18" i="20"/>
  <c r="L17" i="20"/>
  <c r="K17" i="20"/>
  <c r="J17" i="20"/>
  <c r="I17" i="20"/>
  <c r="H17" i="20"/>
  <c r="G17" i="20"/>
  <c r="F17" i="20"/>
  <c r="E17" i="20"/>
  <c r="D17" i="20"/>
  <c r="L16" i="20"/>
  <c r="K16" i="20"/>
  <c r="J16" i="20"/>
  <c r="I16" i="20"/>
  <c r="H16" i="20"/>
  <c r="G16" i="20"/>
  <c r="F16" i="20"/>
  <c r="E16" i="20"/>
  <c r="D16" i="20"/>
  <c r="L15" i="20"/>
  <c r="K15" i="20"/>
  <c r="J15" i="20"/>
  <c r="I15" i="20"/>
  <c r="H15" i="20"/>
  <c r="G15" i="20"/>
  <c r="F15" i="20"/>
  <c r="E15" i="20"/>
  <c r="D15" i="20"/>
  <c r="L14" i="20"/>
  <c r="K14" i="20"/>
  <c r="J14" i="20"/>
  <c r="I14" i="20"/>
  <c r="H14" i="20"/>
  <c r="G14" i="20"/>
  <c r="F14" i="20"/>
  <c r="E14" i="20"/>
  <c r="D14" i="20"/>
  <c r="L13" i="20"/>
  <c r="K13" i="20"/>
  <c r="J13" i="20"/>
  <c r="I13" i="20"/>
  <c r="H13" i="20"/>
  <c r="G13" i="20"/>
  <c r="F13" i="20"/>
  <c r="E13" i="20"/>
  <c r="D13" i="20"/>
  <c r="L12" i="20"/>
  <c r="K12" i="20"/>
  <c r="J12" i="20"/>
  <c r="I12" i="20"/>
  <c r="H12" i="20"/>
  <c r="G12" i="20"/>
  <c r="F12" i="20"/>
  <c r="E12" i="20"/>
  <c r="D12" i="20"/>
  <c r="L11" i="20"/>
  <c r="K11" i="20"/>
  <c r="J11" i="20"/>
  <c r="I11" i="20"/>
  <c r="H11" i="20"/>
  <c r="G11" i="20"/>
  <c r="F11" i="20"/>
  <c r="E11" i="20"/>
  <c r="D11" i="20"/>
  <c r="L10" i="20"/>
  <c r="K10" i="20"/>
  <c r="J10" i="20"/>
  <c r="I10" i="20"/>
  <c r="H10" i="20"/>
  <c r="G10" i="20"/>
  <c r="F10" i="20"/>
  <c r="E10" i="20"/>
  <c r="D10" i="20"/>
  <c r="L9" i="20"/>
  <c r="K9" i="20"/>
  <c r="J9" i="20"/>
  <c r="I9" i="20"/>
  <c r="H9" i="20"/>
  <c r="G9" i="20"/>
  <c r="F9" i="20"/>
  <c r="E9" i="20"/>
  <c r="D9" i="20"/>
  <c r="L8" i="20"/>
  <c r="K8" i="20"/>
  <c r="J8" i="20"/>
  <c r="I8" i="20"/>
  <c r="H8" i="20"/>
  <c r="G8" i="20"/>
  <c r="F8" i="20"/>
  <c r="E8" i="20"/>
  <c r="D8" i="20"/>
  <c r="L7" i="20"/>
  <c r="K7" i="20"/>
  <c r="J7" i="20"/>
  <c r="I7" i="20"/>
  <c r="H7" i="20"/>
  <c r="G7" i="20"/>
  <c r="F7" i="20"/>
  <c r="E7" i="20"/>
  <c r="D7" i="20"/>
  <c r="L6" i="20"/>
  <c r="K6" i="20"/>
  <c r="J6" i="20"/>
  <c r="I6" i="20"/>
  <c r="H6" i="20"/>
  <c r="G6" i="20"/>
  <c r="F6" i="20"/>
  <c r="E6" i="20"/>
  <c r="D6" i="20"/>
  <c r="L5" i="20"/>
  <c r="K5" i="20"/>
  <c r="J5" i="20"/>
  <c r="I5" i="20"/>
  <c r="H5" i="20"/>
  <c r="G5" i="20"/>
  <c r="F5" i="20"/>
  <c r="E5" i="20"/>
  <c r="D5" i="20"/>
  <c r="L4" i="20"/>
  <c r="K4" i="20"/>
  <c r="J4" i="20"/>
  <c r="I4" i="20"/>
  <c r="H4" i="20"/>
  <c r="G4" i="20"/>
  <c r="F4" i="20"/>
  <c r="E4" i="20"/>
  <c r="D4" i="20"/>
  <c r="L38" i="19"/>
  <c r="K38" i="19"/>
  <c r="J38" i="19"/>
  <c r="I38" i="19"/>
  <c r="H38" i="19"/>
  <c r="G38" i="19"/>
  <c r="F38" i="19"/>
  <c r="E38" i="19"/>
  <c r="D38" i="19"/>
  <c r="L37" i="19"/>
  <c r="K37" i="19"/>
  <c r="J37" i="19"/>
  <c r="I37" i="19"/>
  <c r="H37" i="19"/>
  <c r="G37" i="19"/>
  <c r="F37" i="19"/>
  <c r="E37" i="19"/>
  <c r="D37" i="19"/>
  <c r="L36" i="19"/>
  <c r="K36" i="19"/>
  <c r="J36" i="19"/>
  <c r="I36" i="19"/>
  <c r="H36" i="19"/>
  <c r="G36" i="19"/>
  <c r="F36" i="19"/>
  <c r="E36" i="19"/>
  <c r="D36" i="19"/>
  <c r="L35" i="19"/>
  <c r="K35" i="19"/>
  <c r="J35" i="19"/>
  <c r="I35" i="19"/>
  <c r="H35" i="19"/>
  <c r="G35" i="19"/>
  <c r="F35" i="19"/>
  <c r="E35" i="19"/>
  <c r="D35" i="19"/>
  <c r="L34" i="19"/>
  <c r="K34" i="19"/>
  <c r="J34" i="19"/>
  <c r="I34" i="19"/>
  <c r="H34" i="19"/>
  <c r="G34" i="19"/>
  <c r="F34" i="19"/>
  <c r="E34" i="19"/>
  <c r="D34" i="19"/>
  <c r="L33" i="19"/>
  <c r="K33" i="19"/>
  <c r="J33" i="19"/>
  <c r="I33" i="19"/>
  <c r="H33" i="19"/>
  <c r="G33" i="19"/>
  <c r="F33" i="19"/>
  <c r="E33" i="19"/>
  <c r="D33" i="19"/>
  <c r="L32" i="19"/>
  <c r="K32" i="19"/>
  <c r="J32" i="19"/>
  <c r="I32" i="19"/>
  <c r="H32" i="19"/>
  <c r="G32" i="19"/>
  <c r="F32" i="19"/>
  <c r="E32" i="19"/>
  <c r="D32" i="19"/>
  <c r="L31" i="19"/>
  <c r="K31" i="19"/>
  <c r="J31" i="19"/>
  <c r="I31" i="19"/>
  <c r="H31" i="19"/>
  <c r="G31" i="19"/>
  <c r="F31" i="19"/>
  <c r="E31" i="19"/>
  <c r="D31" i="19"/>
  <c r="L30" i="19"/>
  <c r="K30" i="19"/>
  <c r="J30" i="19"/>
  <c r="I30" i="19"/>
  <c r="H30" i="19"/>
  <c r="G30" i="19"/>
  <c r="F30" i="19"/>
  <c r="E30" i="19"/>
  <c r="D30" i="19"/>
  <c r="L29" i="19"/>
  <c r="K29" i="19"/>
  <c r="J29" i="19"/>
  <c r="I29" i="19"/>
  <c r="H29" i="19"/>
  <c r="G29" i="19"/>
  <c r="F29" i="19"/>
  <c r="E29" i="19"/>
  <c r="D29" i="19"/>
  <c r="L28" i="19"/>
  <c r="K28" i="19"/>
  <c r="J28" i="19"/>
  <c r="I28" i="19"/>
  <c r="H28" i="19"/>
  <c r="G28" i="19"/>
  <c r="F28" i="19"/>
  <c r="E28" i="19"/>
  <c r="D28" i="19"/>
  <c r="L27" i="19"/>
  <c r="K27" i="19"/>
  <c r="J27" i="19"/>
  <c r="I27" i="19"/>
  <c r="H27" i="19"/>
  <c r="G27" i="19"/>
  <c r="F27" i="19"/>
  <c r="E27" i="19"/>
  <c r="D27" i="19"/>
  <c r="L26" i="19"/>
  <c r="K26" i="19"/>
  <c r="J26" i="19"/>
  <c r="I26" i="19"/>
  <c r="H26" i="19"/>
  <c r="G26" i="19"/>
  <c r="F26" i="19"/>
  <c r="E26" i="19"/>
  <c r="D26" i="19"/>
  <c r="L25" i="19"/>
  <c r="K25" i="19"/>
  <c r="J25" i="19"/>
  <c r="I25" i="19"/>
  <c r="H25" i="19"/>
  <c r="G25" i="19"/>
  <c r="F25" i="19"/>
  <c r="E25" i="19"/>
  <c r="D25" i="19"/>
  <c r="L24" i="19"/>
  <c r="K24" i="19"/>
  <c r="J24" i="19"/>
  <c r="I24" i="19"/>
  <c r="H24" i="19"/>
  <c r="G24" i="19"/>
  <c r="F24" i="19"/>
  <c r="E24" i="19"/>
  <c r="D24" i="19"/>
  <c r="L23" i="19"/>
  <c r="K23" i="19"/>
  <c r="J23" i="19"/>
  <c r="I23" i="19"/>
  <c r="H23" i="19"/>
  <c r="G23" i="19"/>
  <c r="F23" i="19"/>
  <c r="E23" i="19"/>
  <c r="D23" i="19"/>
  <c r="L22" i="19"/>
  <c r="K22" i="19"/>
  <c r="J22" i="19"/>
  <c r="I22" i="19"/>
  <c r="H22" i="19"/>
  <c r="G22" i="19"/>
  <c r="F22" i="19"/>
  <c r="E22" i="19"/>
  <c r="D22" i="19"/>
  <c r="L21" i="19"/>
  <c r="K21" i="19"/>
  <c r="J21" i="19"/>
  <c r="I21" i="19"/>
  <c r="H21" i="19"/>
  <c r="G21" i="19"/>
  <c r="F21" i="19"/>
  <c r="E21" i="19"/>
  <c r="D21" i="19"/>
  <c r="L20" i="19"/>
  <c r="K20" i="19"/>
  <c r="J20" i="19"/>
  <c r="I20" i="19"/>
  <c r="H20" i="19"/>
  <c r="G20" i="19"/>
  <c r="F20" i="19"/>
  <c r="E20" i="19"/>
  <c r="D20" i="19"/>
  <c r="L19" i="19"/>
  <c r="K19" i="19"/>
  <c r="J19" i="19"/>
  <c r="I19" i="19"/>
  <c r="H19" i="19"/>
  <c r="G19" i="19"/>
  <c r="F19" i="19"/>
  <c r="E19" i="19"/>
  <c r="D19" i="19"/>
  <c r="L18" i="19"/>
  <c r="K18" i="19"/>
  <c r="J18" i="19"/>
  <c r="I18" i="19"/>
  <c r="H18" i="19"/>
  <c r="G18" i="19"/>
  <c r="F18" i="19"/>
  <c r="E18" i="19"/>
  <c r="D18" i="19"/>
  <c r="L17" i="19"/>
  <c r="K17" i="19"/>
  <c r="J17" i="19"/>
  <c r="I17" i="19"/>
  <c r="H17" i="19"/>
  <c r="G17" i="19"/>
  <c r="F17" i="19"/>
  <c r="E17" i="19"/>
  <c r="D17" i="19"/>
  <c r="L16" i="19"/>
  <c r="K16" i="19"/>
  <c r="J16" i="19"/>
  <c r="I16" i="19"/>
  <c r="H16" i="19"/>
  <c r="G16" i="19"/>
  <c r="F16" i="19"/>
  <c r="E16" i="19"/>
  <c r="D16" i="19"/>
  <c r="L15" i="19"/>
  <c r="K15" i="19"/>
  <c r="J15" i="19"/>
  <c r="I15" i="19"/>
  <c r="H15" i="19"/>
  <c r="G15" i="19"/>
  <c r="F15" i="19"/>
  <c r="E15" i="19"/>
  <c r="D15" i="19"/>
  <c r="L14" i="19"/>
  <c r="K14" i="19"/>
  <c r="J14" i="19"/>
  <c r="I14" i="19"/>
  <c r="H14" i="19"/>
  <c r="G14" i="19"/>
  <c r="F14" i="19"/>
  <c r="E14" i="19"/>
  <c r="D14" i="19"/>
  <c r="L13" i="19"/>
  <c r="K13" i="19"/>
  <c r="J13" i="19"/>
  <c r="I13" i="19"/>
  <c r="H13" i="19"/>
  <c r="G13" i="19"/>
  <c r="F13" i="19"/>
  <c r="E13" i="19"/>
  <c r="D13" i="19"/>
  <c r="L12" i="19"/>
  <c r="K12" i="19"/>
  <c r="J12" i="19"/>
  <c r="I12" i="19"/>
  <c r="H12" i="19"/>
  <c r="G12" i="19"/>
  <c r="F12" i="19"/>
  <c r="E12" i="19"/>
  <c r="D12" i="19"/>
  <c r="L11" i="19"/>
  <c r="K11" i="19"/>
  <c r="J11" i="19"/>
  <c r="I11" i="19"/>
  <c r="H11" i="19"/>
  <c r="G11" i="19"/>
  <c r="F11" i="19"/>
  <c r="E11" i="19"/>
  <c r="D11" i="19"/>
  <c r="L10" i="19"/>
  <c r="K10" i="19"/>
  <c r="J10" i="19"/>
  <c r="I10" i="19"/>
  <c r="H10" i="19"/>
  <c r="G10" i="19"/>
  <c r="F10" i="19"/>
  <c r="E10" i="19"/>
  <c r="D10" i="19"/>
  <c r="L9" i="19"/>
  <c r="K9" i="19"/>
  <c r="J9" i="19"/>
  <c r="I9" i="19"/>
  <c r="H9" i="19"/>
  <c r="G9" i="19"/>
  <c r="F9" i="19"/>
  <c r="E9" i="19"/>
  <c r="D9" i="19"/>
  <c r="L8" i="19"/>
  <c r="K8" i="19"/>
  <c r="J8" i="19"/>
  <c r="I8" i="19"/>
  <c r="H8" i="19"/>
  <c r="G8" i="19"/>
  <c r="F8" i="19"/>
  <c r="E8" i="19"/>
  <c r="D8" i="19"/>
  <c r="L7" i="19"/>
  <c r="K7" i="19"/>
  <c r="J7" i="19"/>
  <c r="I7" i="19"/>
  <c r="H7" i="19"/>
  <c r="G7" i="19"/>
  <c r="F7" i="19"/>
  <c r="E7" i="19"/>
  <c r="D7" i="19"/>
  <c r="L6" i="19"/>
  <c r="K6" i="19"/>
  <c r="J6" i="19"/>
  <c r="I6" i="19"/>
  <c r="H6" i="19"/>
  <c r="G6" i="19"/>
  <c r="F6" i="19"/>
  <c r="E6" i="19"/>
  <c r="D6" i="19"/>
  <c r="L5" i="19"/>
  <c r="K5" i="19"/>
  <c r="J5" i="19"/>
  <c r="I5" i="19"/>
  <c r="H5" i="19"/>
  <c r="G5" i="19"/>
  <c r="F5" i="19"/>
  <c r="E5" i="19"/>
  <c r="D5" i="19"/>
  <c r="L4" i="19"/>
  <c r="K4" i="19"/>
  <c r="J4" i="19"/>
  <c r="I4" i="19"/>
  <c r="H4" i="19"/>
  <c r="G4" i="19"/>
  <c r="F4" i="19"/>
  <c r="E4" i="19"/>
  <c r="D4" i="19"/>
  <c r="L35" i="17"/>
  <c r="K35" i="17"/>
  <c r="J35" i="17"/>
  <c r="I35" i="17"/>
  <c r="H35" i="17"/>
  <c r="G35" i="17"/>
  <c r="F35" i="17"/>
  <c r="E35" i="17"/>
  <c r="D35" i="17"/>
  <c r="L34" i="17"/>
  <c r="K34" i="17"/>
  <c r="J34" i="17"/>
  <c r="I34" i="17"/>
  <c r="H34" i="17"/>
  <c r="G34" i="17"/>
  <c r="F34" i="17"/>
  <c r="E34" i="17"/>
  <c r="D34" i="17"/>
  <c r="L33" i="17"/>
  <c r="K33" i="17"/>
  <c r="J33" i="17"/>
  <c r="I33" i="17"/>
  <c r="H33" i="17"/>
  <c r="G33" i="17"/>
  <c r="F33" i="17"/>
  <c r="E33" i="17"/>
  <c r="D33" i="17"/>
  <c r="L32" i="17"/>
  <c r="K32" i="17"/>
  <c r="J32" i="17"/>
  <c r="I32" i="17"/>
  <c r="H32" i="17"/>
  <c r="G32" i="17"/>
  <c r="F32" i="17"/>
  <c r="E32" i="17"/>
  <c r="D32" i="17"/>
  <c r="L31" i="17"/>
  <c r="K31" i="17"/>
  <c r="J31" i="17"/>
  <c r="I31" i="17"/>
  <c r="H31" i="17"/>
  <c r="G31" i="17"/>
  <c r="F31" i="17"/>
  <c r="E31" i="17"/>
  <c r="D31" i="17"/>
  <c r="L30" i="17"/>
  <c r="K30" i="17"/>
  <c r="J30" i="17"/>
  <c r="I30" i="17"/>
  <c r="H30" i="17"/>
  <c r="G30" i="17"/>
  <c r="F30" i="17"/>
  <c r="E30" i="17"/>
  <c r="D30" i="17"/>
  <c r="L29" i="17"/>
  <c r="K29" i="17"/>
  <c r="J29" i="17"/>
  <c r="I29" i="17"/>
  <c r="H29" i="17"/>
  <c r="G29" i="17"/>
  <c r="F29" i="17"/>
  <c r="E29" i="17"/>
  <c r="D29" i="17"/>
  <c r="L28" i="17"/>
  <c r="K28" i="17"/>
  <c r="J28" i="17"/>
  <c r="I28" i="17"/>
  <c r="H28" i="17"/>
  <c r="G28" i="17"/>
  <c r="F28" i="17"/>
  <c r="E28" i="17"/>
  <c r="D28" i="17"/>
  <c r="L27" i="17"/>
  <c r="K27" i="17"/>
  <c r="J27" i="17"/>
  <c r="I27" i="17"/>
  <c r="H27" i="17"/>
  <c r="G27" i="17"/>
  <c r="F27" i="17"/>
  <c r="E27" i="17"/>
  <c r="D27" i="17"/>
  <c r="L26" i="17"/>
  <c r="K26" i="17"/>
  <c r="J26" i="17"/>
  <c r="I26" i="17"/>
  <c r="H26" i="17"/>
  <c r="G26" i="17"/>
  <c r="F26" i="17"/>
  <c r="E26" i="17"/>
  <c r="D26" i="17"/>
  <c r="L25" i="17"/>
  <c r="K25" i="17"/>
  <c r="J25" i="17"/>
  <c r="I25" i="17"/>
  <c r="H25" i="17"/>
  <c r="G25" i="17"/>
  <c r="F25" i="17"/>
  <c r="E25" i="17"/>
  <c r="D25" i="17"/>
  <c r="L24" i="17"/>
  <c r="K24" i="17"/>
  <c r="J24" i="17"/>
  <c r="I24" i="17"/>
  <c r="H24" i="17"/>
  <c r="G24" i="17"/>
  <c r="F24" i="17"/>
  <c r="E24" i="17"/>
  <c r="D24" i="17"/>
  <c r="L23" i="17"/>
  <c r="K23" i="17"/>
  <c r="J23" i="17"/>
  <c r="I23" i="17"/>
  <c r="H23" i="17"/>
  <c r="G23" i="17"/>
  <c r="F23" i="17"/>
  <c r="E23" i="17"/>
  <c r="D23" i="17"/>
  <c r="L22" i="17"/>
  <c r="K22" i="17"/>
  <c r="J22" i="17"/>
  <c r="I22" i="17"/>
  <c r="H22" i="17"/>
  <c r="G22" i="17"/>
  <c r="F22" i="17"/>
  <c r="E22" i="17"/>
  <c r="D22" i="17"/>
  <c r="L21" i="17"/>
  <c r="K21" i="17"/>
  <c r="J21" i="17"/>
  <c r="I21" i="17"/>
  <c r="H21" i="17"/>
  <c r="G21" i="17"/>
  <c r="F21" i="17"/>
  <c r="E21" i="17"/>
  <c r="D21" i="17"/>
  <c r="L20" i="17"/>
  <c r="K20" i="17"/>
  <c r="J20" i="17"/>
  <c r="I20" i="17"/>
  <c r="H20" i="17"/>
  <c r="G20" i="17"/>
  <c r="F20" i="17"/>
  <c r="E20" i="17"/>
  <c r="D20" i="17"/>
  <c r="L19" i="17"/>
  <c r="K19" i="17"/>
  <c r="J19" i="17"/>
  <c r="I19" i="17"/>
  <c r="H19" i="17"/>
  <c r="G19" i="17"/>
  <c r="F19" i="17"/>
  <c r="E19" i="17"/>
  <c r="D19" i="17"/>
  <c r="L18" i="17"/>
  <c r="K18" i="17"/>
  <c r="J18" i="17"/>
  <c r="I18" i="17"/>
  <c r="H18" i="17"/>
  <c r="G18" i="17"/>
  <c r="F18" i="17"/>
  <c r="E18" i="17"/>
  <c r="D18" i="17"/>
  <c r="L17" i="17"/>
  <c r="K17" i="17"/>
  <c r="J17" i="17"/>
  <c r="I17" i="17"/>
  <c r="H17" i="17"/>
  <c r="G17" i="17"/>
  <c r="F17" i="17"/>
  <c r="E17" i="17"/>
  <c r="D17" i="17"/>
  <c r="L16" i="17"/>
  <c r="K16" i="17"/>
  <c r="J16" i="17"/>
  <c r="I16" i="17"/>
  <c r="H16" i="17"/>
  <c r="G16" i="17"/>
  <c r="F16" i="17"/>
  <c r="E16" i="17"/>
  <c r="D16" i="17"/>
  <c r="L15" i="17"/>
  <c r="K15" i="17"/>
  <c r="J15" i="17"/>
  <c r="I15" i="17"/>
  <c r="H15" i="17"/>
  <c r="G15" i="17"/>
  <c r="F15" i="17"/>
  <c r="E15" i="17"/>
  <c r="D15" i="17"/>
  <c r="L14" i="17"/>
  <c r="K14" i="17"/>
  <c r="J14" i="17"/>
  <c r="I14" i="17"/>
  <c r="H14" i="17"/>
  <c r="G14" i="17"/>
  <c r="F14" i="17"/>
  <c r="E14" i="17"/>
  <c r="D14" i="17"/>
  <c r="L13" i="17"/>
  <c r="K13" i="17"/>
  <c r="J13" i="17"/>
  <c r="I13" i="17"/>
  <c r="H13" i="17"/>
  <c r="G13" i="17"/>
  <c r="F13" i="17"/>
  <c r="E13" i="17"/>
  <c r="D13" i="17"/>
  <c r="L12" i="17"/>
  <c r="K12" i="17"/>
  <c r="J12" i="17"/>
  <c r="I12" i="17"/>
  <c r="H12" i="17"/>
  <c r="G12" i="17"/>
  <c r="F12" i="17"/>
  <c r="E12" i="17"/>
  <c r="D12" i="17"/>
  <c r="L11" i="17"/>
  <c r="K11" i="17"/>
  <c r="J11" i="17"/>
  <c r="I11" i="17"/>
  <c r="H11" i="17"/>
  <c r="G11" i="17"/>
  <c r="F11" i="17"/>
  <c r="E11" i="17"/>
  <c r="D11" i="17"/>
  <c r="L10" i="17"/>
  <c r="K10" i="17"/>
  <c r="J10" i="17"/>
  <c r="I10" i="17"/>
  <c r="H10" i="17"/>
  <c r="G10" i="17"/>
  <c r="F10" i="17"/>
  <c r="E10" i="17"/>
  <c r="D10" i="17"/>
  <c r="L9" i="17"/>
  <c r="K9" i="17"/>
  <c r="J9" i="17"/>
  <c r="I9" i="17"/>
  <c r="H9" i="17"/>
  <c r="G9" i="17"/>
  <c r="F9" i="17"/>
  <c r="E9" i="17"/>
  <c r="D9" i="17"/>
  <c r="L8" i="17"/>
  <c r="K8" i="17"/>
  <c r="J8" i="17"/>
  <c r="I8" i="17"/>
  <c r="H8" i="17"/>
  <c r="G8" i="17"/>
  <c r="F8" i="17"/>
  <c r="E8" i="17"/>
  <c r="D8" i="17"/>
  <c r="L7" i="17"/>
  <c r="K7" i="17"/>
  <c r="J7" i="17"/>
  <c r="I7" i="17"/>
  <c r="H7" i="17"/>
  <c r="G7" i="17"/>
  <c r="F7" i="17"/>
  <c r="E7" i="17"/>
  <c r="D7" i="17"/>
  <c r="L6" i="17"/>
  <c r="K6" i="17"/>
  <c r="J6" i="17"/>
  <c r="I6" i="17"/>
  <c r="H6" i="17"/>
  <c r="G6" i="17"/>
  <c r="F6" i="17"/>
  <c r="E6" i="17"/>
  <c r="D6" i="17"/>
  <c r="L5" i="17"/>
  <c r="K5" i="17"/>
  <c r="J5" i="17"/>
  <c r="I5" i="17"/>
  <c r="H5" i="17"/>
  <c r="G5" i="17"/>
  <c r="F5" i="17"/>
  <c r="E5" i="17"/>
  <c r="D5" i="17"/>
  <c r="L4" i="17"/>
  <c r="K4" i="17"/>
  <c r="J4" i="17"/>
  <c r="I4" i="17"/>
  <c r="H4" i="17"/>
  <c r="G4" i="17"/>
  <c r="F4" i="17"/>
  <c r="E4" i="17"/>
  <c r="D4" i="17"/>
  <c r="L35" i="16"/>
  <c r="K35" i="16"/>
  <c r="J35" i="16"/>
  <c r="I35" i="16"/>
  <c r="H35" i="16"/>
  <c r="G35" i="16"/>
  <c r="F35" i="16"/>
  <c r="E35" i="16"/>
  <c r="D35" i="16"/>
  <c r="L34" i="16"/>
  <c r="K34" i="16"/>
  <c r="J34" i="16"/>
  <c r="I34" i="16"/>
  <c r="H34" i="16"/>
  <c r="G34" i="16"/>
  <c r="F34" i="16"/>
  <c r="E34" i="16"/>
  <c r="D34" i="16"/>
  <c r="L33" i="16"/>
  <c r="K33" i="16"/>
  <c r="J33" i="16"/>
  <c r="I33" i="16"/>
  <c r="H33" i="16"/>
  <c r="G33" i="16"/>
  <c r="F33" i="16"/>
  <c r="E33" i="16"/>
  <c r="D33" i="16"/>
  <c r="L32" i="16"/>
  <c r="K32" i="16"/>
  <c r="J32" i="16"/>
  <c r="I32" i="16"/>
  <c r="H32" i="16"/>
  <c r="G32" i="16"/>
  <c r="F32" i="16"/>
  <c r="E32" i="16"/>
  <c r="D32" i="16"/>
  <c r="L31" i="16"/>
  <c r="K31" i="16"/>
  <c r="J31" i="16"/>
  <c r="I31" i="16"/>
  <c r="H31" i="16"/>
  <c r="G31" i="16"/>
  <c r="F31" i="16"/>
  <c r="E31" i="16"/>
  <c r="D31" i="16"/>
  <c r="L30" i="16"/>
  <c r="K30" i="16"/>
  <c r="J30" i="16"/>
  <c r="I30" i="16"/>
  <c r="H30" i="16"/>
  <c r="G30" i="16"/>
  <c r="F30" i="16"/>
  <c r="E30" i="16"/>
  <c r="D30" i="16"/>
  <c r="L29" i="16"/>
  <c r="K29" i="16"/>
  <c r="J29" i="16"/>
  <c r="I29" i="16"/>
  <c r="H29" i="16"/>
  <c r="G29" i="16"/>
  <c r="F29" i="16"/>
  <c r="E29" i="16"/>
  <c r="D29" i="16"/>
  <c r="L28" i="16"/>
  <c r="K28" i="16"/>
  <c r="J28" i="16"/>
  <c r="I28" i="16"/>
  <c r="H28" i="16"/>
  <c r="G28" i="16"/>
  <c r="F28" i="16"/>
  <c r="E28" i="16"/>
  <c r="D28" i="16"/>
  <c r="L27" i="16"/>
  <c r="K27" i="16"/>
  <c r="J27" i="16"/>
  <c r="I27" i="16"/>
  <c r="H27" i="16"/>
  <c r="G27" i="16"/>
  <c r="F27" i="16"/>
  <c r="E27" i="16"/>
  <c r="D27" i="16"/>
  <c r="L26" i="16"/>
  <c r="K26" i="16"/>
  <c r="J26" i="16"/>
  <c r="I26" i="16"/>
  <c r="H26" i="16"/>
  <c r="G26" i="16"/>
  <c r="F26" i="16"/>
  <c r="E26" i="16"/>
  <c r="D26" i="16"/>
  <c r="L25" i="16"/>
  <c r="K25" i="16"/>
  <c r="J25" i="16"/>
  <c r="I25" i="16"/>
  <c r="H25" i="16"/>
  <c r="G25" i="16"/>
  <c r="F25" i="16"/>
  <c r="E25" i="16"/>
  <c r="D25" i="16"/>
  <c r="L24" i="16"/>
  <c r="K24" i="16"/>
  <c r="J24" i="16"/>
  <c r="I24" i="16"/>
  <c r="H24" i="16"/>
  <c r="G24" i="16"/>
  <c r="F24" i="16"/>
  <c r="E24" i="16"/>
  <c r="D24" i="16"/>
  <c r="L23" i="16"/>
  <c r="K23" i="16"/>
  <c r="J23" i="16"/>
  <c r="I23" i="16"/>
  <c r="H23" i="16"/>
  <c r="G23" i="16"/>
  <c r="F23" i="16"/>
  <c r="E23" i="16"/>
  <c r="D23" i="16"/>
  <c r="L22" i="16"/>
  <c r="K22" i="16"/>
  <c r="J22" i="16"/>
  <c r="I22" i="16"/>
  <c r="H22" i="16"/>
  <c r="G22" i="16"/>
  <c r="F22" i="16"/>
  <c r="E22" i="16"/>
  <c r="D22" i="16"/>
  <c r="L21" i="16"/>
  <c r="K21" i="16"/>
  <c r="J21" i="16"/>
  <c r="I21" i="16"/>
  <c r="H21" i="16"/>
  <c r="G21" i="16"/>
  <c r="F21" i="16"/>
  <c r="E21" i="16"/>
  <c r="D21" i="16"/>
  <c r="L20" i="16"/>
  <c r="K20" i="16"/>
  <c r="J20" i="16"/>
  <c r="I20" i="16"/>
  <c r="H20" i="16"/>
  <c r="G20" i="16"/>
  <c r="F20" i="16"/>
  <c r="E20" i="16"/>
  <c r="D20" i="16"/>
  <c r="L19" i="16"/>
  <c r="K19" i="16"/>
  <c r="J19" i="16"/>
  <c r="I19" i="16"/>
  <c r="H19" i="16"/>
  <c r="G19" i="16"/>
  <c r="F19" i="16"/>
  <c r="E19" i="16"/>
  <c r="D19" i="16"/>
  <c r="L18" i="16"/>
  <c r="K18" i="16"/>
  <c r="J18" i="16"/>
  <c r="I18" i="16"/>
  <c r="H18" i="16"/>
  <c r="G18" i="16"/>
  <c r="F18" i="16"/>
  <c r="E18" i="16"/>
  <c r="D18" i="16"/>
  <c r="L17" i="16"/>
  <c r="K17" i="16"/>
  <c r="J17" i="16"/>
  <c r="I17" i="16"/>
  <c r="H17" i="16"/>
  <c r="G17" i="16"/>
  <c r="F17" i="16"/>
  <c r="E17" i="16"/>
  <c r="D17" i="16"/>
  <c r="L16" i="16"/>
  <c r="K16" i="16"/>
  <c r="J16" i="16"/>
  <c r="I16" i="16"/>
  <c r="H16" i="16"/>
  <c r="G16" i="16"/>
  <c r="F16" i="16"/>
  <c r="E16" i="16"/>
  <c r="D16" i="16"/>
  <c r="L15" i="16"/>
  <c r="K15" i="16"/>
  <c r="J15" i="16"/>
  <c r="I15" i="16"/>
  <c r="H15" i="16"/>
  <c r="G15" i="16"/>
  <c r="F15" i="16"/>
  <c r="E15" i="16"/>
  <c r="D15" i="16"/>
  <c r="L14" i="16"/>
  <c r="K14" i="16"/>
  <c r="J14" i="16"/>
  <c r="I14" i="16"/>
  <c r="H14" i="16"/>
  <c r="G14" i="16"/>
  <c r="F14" i="16"/>
  <c r="E14" i="16"/>
  <c r="D14" i="16"/>
  <c r="L13" i="16"/>
  <c r="K13" i="16"/>
  <c r="J13" i="16"/>
  <c r="I13" i="16"/>
  <c r="H13" i="16"/>
  <c r="G13" i="16"/>
  <c r="F13" i="16"/>
  <c r="E13" i="16"/>
  <c r="D13" i="16"/>
  <c r="L12" i="16"/>
  <c r="K12" i="16"/>
  <c r="J12" i="16"/>
  <c r="I12" i="16"/>
  <c r="H12" i="16"/>
  <c r="G12" i="16"/>
  <c r="F12" i="16"/>
  <c r="E12" i="16"/>
  <c r="D12" i="16"/>
  <c r="L11" i="16"/>
  <c r="K11" i="16"/>
  <c r="J11" i="16"/>
  <c r="I11" i="16"/>
  <c r="H11" i="16"/>
  <c r="G11" i="16"/>
  <c r="F11" i="16"/>
  <c r="E11" i="16"/>
  <c r="D11" i="16"/>
  <c r="L10" i="16"/>
  <c r="K10" i="16"/>
  <c r="J10" i="16"/>
  <c r="I10" i="16"/>
  <c r="H10" i="16"/>
  <c r="G10" i="16"/>
  <c r="F10" i="16"/>
  <c r="E10" i="16"/>
  <c r="D10" i="16"/>
  <c r="L9" i="16"/>
  <c r="K9" i="16"/>
  <c r="J9" i="16"/>
  <c r="I9" i="16"/>
  <c r="H9" i="16"/>
  <c r="G9" i="16"/>
  <c r="F9" i="16"/>
  <c r="E9" i="16"/>
  <c r="D9" i="16"/>
  <c r="L8" i="16"/>
  <c r="K8" i="16"/>
  <c r="J8" i="16"/>
  <c r="I8" i="16"/>
  <c r="H8" i="16"/>
  <c r="G8" i="16"/>
  <c r="F8" i="16"/>
  <c r="E8" i="16"/>
  <c r="D8" i="16"/>
  <c r="L7" i="16"/>
  <c r="K7" i="16"/>
  <c r="J7" i="16"/>
  <c r="I7" i="16"/>
  <c r="H7" i="16"/>
  <c r="G7" i="16"/>
  <c r="F7" i="16"/>
  <c r="E7" i="16"/>
  <c r="D7" i="16"/>
  <c r="L6" i="16"/>
  <c r="K6" i="16"/>
  <c r="J6" i="16"/>
  <c r="I6" i="16"/>
  <c r="H6" i="16"/>
  <c r="G6" i="16"/>
  <c r="F6" i="16"/>
  <c r="E6" i="16"/>
  <c r="D6" i="16"/>
  <c r="L5" i="16"/>
  <c r="K5" i="16"/>
  <c r="J5" i="16"/>
  <c r="I5" i="16"/>
  <c r="H5" i="16"/>
  <c r="G5" i="16"/>
  <c r="F5" i="16"/>
  <c r="E5" i="16"/>
  <c r="D5" i="16"/>
  <c r="L4" i="16"/>
  <c r="K4" i="16"/>
  <c r="J4" i="16"/>
  <c r="I4" i="16"/>
  <c r="H4" i="16"/>
  <c r="G4" i="16"/>
  <c r="F4" i="16"/>
  <c r="E4" i="16"/>
  <c r="D4" i="16"/>
  <c r="M35" i="15"/>
  <c r="L35" i="15"/>
  <c r="K35" i="15"/>
  <c r="J35" i="15"/>
  <c r="I35" i="15"/>
  <c r="H35" i="15"/>
  <c r="G35" i="15"/>
  <c r="F35" i="15"/>
  <c r="E35" i="15"/>
  <c r="D35" i="15"/>
  <c r="M34" i="15"/>
  <c r="L34" i="15"/>
  <c r="K34" i="15"/>
  <c r="J34" i="15"/>
  <c r="I34" i="15"/>
  <c r="H34" i="15"/>
  <c r="G34" i="15"/>
  <c r="F34" i="15"/>
  <c r="E34" i="15"/>
  <c r="D34" i="15"/>
  <c r="M33" i="15"/>
  <c r="L33" i="15"/>
  <c r="K33" i="15"/>
  <c r="J33" i="15"/>
  <c r="I33" i="15"/>
  <c r="H33" i="15"/>
  <c r="G33" i="15"/>
  <c r="F33" i="15"/>
  <c r="E33" i="15"/>
  <c r="D33" i="15"/>
  <c r="M32" i="15"/>
  <c r="L32" i="15"/>
  <c r="K32" i="15"/>
  <c r="J32" i="15"/>
  <c r="I32" i="15"/>
  <c r="H32" i="15"/>
  <c r="G32" i="15"/>
  <c r="F32" i="15"/>
  <c r="E32" i="15"/>
  <c r="D32" i="15"/>
  <c r="M31" i="15"/>
  <c r="L31" i="15"/>
  <c r="K31" i="15"/>
  <c r="J31" i="15"/>
  <c r="I31" i="15"/>
  <c r="H31" i="15"/>
  <c r="G31" i="15"/>
  <c r="F31" i="15"/>
  <c r="E31" i="15"/>
  <c r="D31" i="15"/>
  <c r="M30" i="15"/>
  <c r="L30" i="15"/>
  <c r="K30" i="15"/>
  <c r="J30" i="15"/>
  <c r="I30" i="15"/>
  <c r="H30" i="15"/>
  <c r="G30" i="15"/>
  <c r="F30" i="15"/>
  <c r="E30" i="15"/>
  <c r="D30" i="15"/>
  <c r="M29" i="15"/>
  <c r="L29" i="15"/>
  <c r="K29" i="15"/>
  <c r="J29" i="15"/>
  <c r="I29" i="15"/>
  <c r="H29" i="15"/>
  <c r="G29" i="15"/>
  <c r="F29" i="15"/>
  <c r="E29" i="15"/>
  <c r="D29" i="15"/>
  <c r="M28" i="15"/>
  <c r="L28" i="15"/>
  <c r="K28" i="15"/>
  <c r="J28" i="15"/>
  <c r="I28" i="15"/>
  <c r="H28" i="15"/>
  <c r="G28" i="15"/>
  <c r="F28" i="15"/>
  <c r="E28" i="15"/>
  <c r="D28" i="15"/>
  <c r="M27" i="15"/>
  <c r="L27" i="15"/>
  <c r="K27" i="15"/>
  <c r="J27" i="15"/>
  <c r="I27" i="15"/>
  <c r="H27" i="15"/>
  <c r="G27" i="15"/>
  <c r="F27" i="15"/>
  <c r="E27" i="15"/>
  <c r="D27" i="15"/>
  <c r="M26" i="15"/>
  <c r="L26" i="15"/>
  <c r="K26" i="15"/>
  <c r="J26" i="15"/>
  <c r="I26" i="15"/>
  <c r="H26" i="15"/>
  <c r="G26" i="15"/>
  <c r="F26" i="15"/>
  <c r="E26" i="15"/>
  <c r="D26" i="15"/>
  <c r="M25" i="15"/>
  <c r="L25" i="15"/>
  <c r="K25" i="15"/>
  <c r="J25" i="15"/>
  <c r="I25" i="15"/>
  <c r="H25" i="15"/>
  <c r="G25" i="15"/>
  <c r="F25" i="15"/>
  <c r="E25" i="15"/>
  <c r="D25" i="15"/>
  <c r="M24" i="15"/>
  <c r="L24" i="15"/>
  <c r="K24" i="15"/>
  <c r="J24" i="15"/>
  <c r="I24" i="15"/>
  <c r="H24" i="15"/>
  <c r="G24" i="15"/>
  <c r="F24" i="15"/>
  <c r="E24" i="15"/>
  <c r="D24" i="15"/>
  <c r="M23" i="15"/>
  <c r="L23" i="15"/>
  <c r="K23" i="15"/>
  <c r="J23" i="15"/>
  <c r="I23" i="15"/>
  <c r="H23" i="15"/>
  <c r="G23" i="15"/>
  <c r="F23" i="15"/>
  <c r="E23" i="15"/>
  <c r="D23" i="15"/>
  <c r="M22" i="15"/>
  <c r="L22" i="15"/>
  <c r="K22" i="15"/>
  <c r="J22" i="15"/>
  <c r="I22" i="15"/>
  <c r="H22" i="15"/>
  <c r="G22" i="15"/>
  <c r="F22" i="15"/>
  <c r="E22" i="15"/>
  <c r="D22" i="15"/>
  <c r="M21" i="15"/>
  <c r="L21" i="15"/>
  <c r="K21" i="15"/>
  <c r="J21" i="15"/>
  <c r="I21" i="15"/>
  <c r="H21" i="15"/>
  <c r="G21" i="15"/>
  <c r="F21" i="15"/>
  <c r="E21" i="15"/>
  <c r="D21" i="15"/>
  <c r="M20" i="15"/>
  <c r="L20" i="15"/>
  <c r="K20" i="15"/>
  <c r="J20" i="15"/>
  <c r="I20" i="15"/>
  <c r="H20" i="15"/>
  <c r="G20" i="15"/>
  <c r="F20" i="15"/>
  <c r="E20" i="15"/>
  <c r="D20" i="15"/>
  <c r="M19" i="15"/>
  <c r="L19" i="15"/>
  <c r="K19" i="15"/>
  <c r="J19" i="15"/>
  <c r="I19" i="15"/>
  <c r="H19" i="15"/>
  <c r="G19" i="15"/>
  <c r="F19" i="15"/>
  <c r="E19" i="15"/>
  <c r="D19" i="15"/>
  <c r="M18" i="15"/>
  <c r="L18" i="15"/>
  <c r="K18" i="15"/>
  <c r="J18" i="15"/>
  <c r="I18" i="15"/>
  <c r="H18" i="15"/>
  <c r="G18" i="15"/>
  <c r="F18" i="15"/>
  <c r="E18" i="15"/>
  <c r="D18" i="15"/>
  <c r="M17" i="15"/>
  <c r="L17" i="15"/>
  <c r="K17" i="15"/>
  <c r="J17" i="15"/>
  <c r="I17" i="15"/>
  <c r="H17" i="15"/>
  <c r="G17" i="15"/>
  <c r="F17" i="15"/>
  <c r="E17" i="15"/>
  <c r="D17" i="15"/>
  <c r="M16" i="15"/>
  <c r="L16" i="15"/>
  <c r="K16" i="15"/>
  <c r="J16" i="15"/>
  <c r="I16" i="15"/>
  <c r="H16" i="15"/>
  <c r="G16" i="15"/>
  <c r="F16" i="15"/>
  <c r="E16" i="15"/>
  <c r="D16" i="15"/>
  <c r="M15" i="15"/>
  <c r="L15" i="15"/>
  <c r="K15" i="15"/>
  <c r="J15" i="15"/>
  <c r="I15" i="15"/>
  <c r="H15" i="15"/>
  <c r="G15" i="15"/>
  <c r="F15" i="15"/>
  <c r="E15" i="15"/>
  <c r="D15" i="15"/>
  <c r="M14" i="15"/>
  <c r="L14" i="15"/>
  <c r="K14" i="15"/>
  <c r="J14" i="15"/>
  <c r="I14" i="15"/>
  <c r="H14" i="15"/>
  <c r="G14" i="15"/>
  <c r="F14" i="15"/>
  <c r="E14" i="15"/>
  <c r="D14" i="15"/>
  <c r="M13" i="15"/>
  <c r="L13" i="15"/>
  <c r="K13" i="15"/>
  <c r="J13" i="15"/>
  <c r="I13" i="15"/>
  <c r="H13" i="15"/>
  <c r="G13" i="15"/>
  <c r="F13" i="15"/>
  <c r="E13" i="15"/>
  <c r="D13" i="15"/>
  <c r="M12" i="15"/>
  <c r="L12" i="15"/>
  <c r="K12" i="15"/>
  <c r="J12" i="15"/>
  <c r="I12" i="15"/>
  <c r="H12" i="15"/>
  <c r="G12" i="15"/>
  <c r="F12" i="15"/>
  <c r="E12" i="15"/>
  <c r="D12" i="15"/>
  <c r="M11" i="15"/>
  <c r="L11" i="15"/>
  <c r="K11" i="15"/>
  <c r="J11" i="15"/>
  <c r="I11" i="15"/>
  <c r="H11" i="15"/>
  <c r="G11" i="15"/>
  <c r="F11" i="15"/>
  <c r="E11" i="15"/>
  <c r="D11" i="15"/>
  <c r="M10" i="15"/>
  <c r="L10" i="15"/>
  <c r="K10" i="15"/>
  <c r="J10" i="15"/>
  <c r="I10" i="15"/>
  <c r="H10" i="15"/>
  <c r="G10" i="15"/>
  <c r="F10" i="15"/>
  <c r="E10" i="15"/>
  <c r="D10" i="15"/>
  <c r="M9" i="15"/>
  <c r="L9" i="15"/>
  <c r="K9" i="15"/>
  <c r="J9" i="15"/>
  <c r="I9" i="15"/>
  <c r="H9" i="15"/>
  <c r="G9" i="15"/>
  <c r="F9" i="15"/>
  <c r="E9" i="15"/>
  <c r="D9" i="15"/>
  <c r="M8" i="15"/>
  <c r="L8" i="15"/>
  <c r="K8" i="15"/>
  <c r="J8" i="15"/>
  <c r="I8" i="15"/>
  <c r="H8" i="15"/>
  <c r="G8" i="15"/>
  <c r="F8" i="15"/>
  <c r="E8" i="15"/>
  <c r="D8" i="15"/>
  <c r="M7" i="15"/>
  <c r="L7" i="15"/>
  <c r="K7" i="15"/>
  <c r="J7" i="15"/>
  <c r="I7" i="15"/>
  <c r="H7" i="15"/>
  <c r="G7" i="15"/>
  <c r="F7" i="15"/>
  <c r="E7" i="15"/>
  <c r="D7" i="15"/>
  <c r="M6" i="15"/>
  <c r="L6" i="15"/>
  <c r="K6" i="15"/>
  <c r="J6" i="15"/>
  <c r="I6" i="15"/>
  <c r="H6" i="15"/>
  <c r="G6" i="15"/>
  <c r="F6" i="15"/>
  <c r="E6" i="15"/>
  <c r="D6" i="15"/>
  <c r="M5" i="15"/>
  <c r="L5" i="15"/>
  <c r="K5" i="15"/>
  <c r="J5" i="15"/>
  <c r="I5" i="15"/>
  <c r="H5" i="15"/>
  <c r="G5" i="15"/>
  <c r="F5" i="15"/>
  <c r="E5" i="15"/>
  <c r="D5" i="15"/>
  <c r="M4" i="15"/>
  <c r="L4" i="15"/>
  <c r="K4" i="15"/>
  <c r="J4" i="15"/>
  <c r="I4" i="15"/>
  <c r="H4" i="15"/>
  <c r="G4" i="15"/>
  <c r="F4" i="15"/>
  <c r="E4" i="15"/>
  <c r="D4" i="15"/>
  <c r="L38" i="14" l="1"/>
  <c r="K38" i="14"/>
  <c r="J38" i="14"/>
  <c r="I38" i="14"/>
  <c r="H38" i="14"/>
  <c r="G38" i="14"/>
  <c r="F38" i="14"/>
  <c r="E38" i="14"/>
  <c r="D38" i="14"/>
  <c r="L37" i="14"/>
  <c r="K37" i="14"/>
  <c r="J37" i="14"/>
  <c r="I37" i="14"/>
  <c r="H37" i="14"/>
  <c r="G37" i="14"/>
  <c r="F37" i="14"/>
  <c r="E37" i="14"/>
  <c r="D37" i="14"/>
  <c r="L36" i="14"/>
  <c r="K36" i="14"/>
  <c r="J36" i="14"/>
  <c r="I36" i="14"/>
  <c r="H36" i="14"/>
  <c r="G36" i="14"/>
  <c r="F36" i="14"/>
  <c r="E36" i="14"/>
  <c r="D36" i="14"/>
  <c r="L35" i="14"/>
  <c r="K35" i="14"/>
  <c r="J35" i="14"/>
  <c r="I35" i="14"/>
  <c r="H35" i="14"/>
  <c r="G35" i="14"/>
  <c r="F35" i="14"/>
  <c r="E35" i="14"/>
  <c r="D35" i="14"/>
  <c r="L34" i="14"/>
  <c r="K34" i="14"/>
  <c r="J34" i="14"/>
  <c r="I34" i="14"/>
  <c r="H34" i="14"/>
  <c r="G34" i="14"/>
  <c r="F34" i="14"/>
  <c r="E34" i="14"/>
  <c r="D34" i="14"/>
  <c r="L33" i="14"/>
  <c r="K33" i="14"/>
  <c r="J33" i="14"/>
  <c r="I33" i="14"/>
  <c r="H33" i="14"/>
  <c r="G33" i="14"/>
  <c r="F33" i="14"/>
  <c r="E33" i="14"/>
  <c r="D33" i="14"/>
  <c r="L32" i="14"/>
  <c r="K32" i="14"/>
  <c r="J32" i="14"/>
  <c r="I32" i="14"/>
  <c r="H32" i="14"/>
  <c r="G32" i="14"/>
  <c r="F32" i="14"/>
  <c r="E32" i="14"/>
  <c r="D32" i="14"/>
  <c r="L31" i="14"/>
  <c r="K31" i="14"/>
  <c r="J31" i="14"/>
  <c r="I31" i="14"/>
  <c r="H31" i="14"/>
  <c r="G31" i="14"/>
  <c r="F31" i="14"/>
  <c r="E31" i="14"/>
  <c r="D31" i="14"/>
  <c r="L30" i="14"/>
  <c r="K30" i="14"/>
  <c r="J30" i="14"/>
  <c r="I30" i="14"/>
  <c r="H30" i="14"/>
  <c r="G30" i="14"/>
  <c r="F30" i="14"/>
  <c r="E30" i="14"/>
  <c r="D30" i="14"/>
  <c r="L29" i="14"/>
  <c r="K29" i="14"/>
  <c r="J29" i="14"/>
  <c r="I29" i="14"/>
  <c r="H29" i="14"/>
  <c r="G29" i="14"/>
  <c r="F29" i="14"/>
  <c r="E29" i="14"/>
  <c r="D29" i="14"/>
  <c r="L28" i="14"/>
  <c r="K28" i="14"/>
  <c r="J28" i="14"/>
  <c r="I28" i="14"/>
  <c r="H28" i="14"/>
  <c r="G28" i="14"/>
  <c r="F28" i="14"/>
  <c r="E28" i="14"/>
  <c r="D28" i="14"/>
  <c r="L27" i="14"/>
  <c r="K27" i="14"/>
  <c r="J27" i="14"/>
  <c r="I27" i="14"/>
  <c r="H27" i="14"/>
  <c r="G27" i="14"/>
  <c r="F27" i="14"/>
  <c r="E27" i="14"/>
  <c r="D27" i="14"/>
  <c r="L26" i="14"/>
  <c r="K26" i="14"/>
  <c r="J26" i="14"/>
  <c r="I26" i="14"/>
  <c r="H26" i="14"/>
  <c r="G26" i="14"/>
  <c r="F26" i="14"/>
  <c r="E26" i="14"/>
  <c r="D26" i="14"/>
  <c r="L25" i="14"/>
  <c r="K25" i="14"/>
  <c r="J25" i="14"/>
  <c r="I25" i="14"/>
  <c r="H25" i="14"/>
  <c r="G25" i="14"/>
  <c r="F25" i="14"/>
  <c r="E25" i="14"/>
  <c r="D25" i="14"/>
  <c r="L24" i="14"/>
  <c r="K24" i="14"/>
  <c r="J24" i="14"/>
  <c r="I24" i="14"/>
  <c r="H24" i="14"/>
  <c r="G24" i="14"/>
  <c r="F24" i="14"/>
  <c r="E24" i="14"/>
  <c r="D24" i="14"/>
  <c r="L23" i="14"/>
  <c r="K23" i="14"/>
  <c r="J23" i="14"/>
  <c r="I23" i="14"/>
  <c r="H23" i="14"/>
  <c r="G23" i="14"/>
  <c r="F23" i="14"/>
  <c r="E23" i="14"/>
  <c r="D23" i="14"/>
  <c r="L22" i="14"/>
  <c r="K22" i="14"/>
  <c r="J22" i="14"/>
  <c r="I22" i="14"/>
  <c r="H22" i="14"/>
  <c r="G22" i="14"/>
  <c r="F22" i="14"/>
  <c r="E22" i="14"/>
  <c r="D22" i="14"/>
  <c r="L21" i="14"/>
  <c r="K21" i="14"/>
  <c r="J21" i="14"/>
  <c r="I21" i="14"/>
  <c r="H21" i="14"/>
  <c r="G21" i="14"/>
  <c r="F21" i="14"/>
  <c r="E21" i="14"/>
  <c r="D21" i="14"/>
  <c r="L20" i="14"/>
  <c r="K20" i="14"/>
  <c r="J20" i="14"/>
  <c r="I20" i="14"/>
  <c r="H20" i="14"/>
  <c r="G20" i="14"/>
  <c r="F20" i="14"/>
  <c r="E20" i="14"/>
  <c r="D20" i="14"/>
  <c r="L19" i="14"/>
  <c r="K19" i="14"/>
  <c r="J19" i="14"/>
  <c r="I19" i="14"/>
  <c r="H19" i="14"/>
  <c r="G19" i="14"/>
  <c r="F19" i="14"/>
  <c r="E19" i="14"/>
  <c r="D19" i="14"/>
  <c r="L18" i="14"/>
  <c r="K18" i="14"/>
  <c r="J18" i="14"/>
  <c r="I18" i="14"/>
  <c r="H18" i="14"/>
  <c r="G18" i="14"/>
  <c r="F18" i="14"/>
  <c r="E18" i="14"/>
  <c r="D18" i="14"/>
  <c r="L17" i="14"/>
  <c r="K17" i="14"/>
  <c r="J17" i="14"/>
  <c r="I17" i="14"/>
  <c r="H17" i="14"/>
  <c r="G17" i="14"/>
  <c r="F17" i="14"/>
  <c r="E17" i="14"/>
  <c r="D17" i="14"/>
  <c r="L16" i="14"/>
  <c r="K16" i="14"/>
  <c r="J16" i="14"/>
  <c r="I16" i="14"/>
  <c r="H16" i="14"/>
  <c r="G16" i="14"/>
  <c r="F16" i="14"/>
  <c r="E16" i="14"/>
  <c r="D16" i="14"/>
  <c r="L15" i="14"/>
  <c r="K15" i="14"/>
  <c r="J15" i="14"/>
  <c r="I15" i="14"/>
  <c r="H15" i="14"/>
  <c r="G15" i="14"/>
  <c r="F15" i="14"/>
  <c r="E15" i="14"/>
  <c r="D15" i="14"/>
  <c r="L14" i="14"/>
  <c r="K14" i="14"/>
  <c r="J14" i="14"/>
  <c r="I14" i="14"/>
  <c r="H14" i="14"/>
  <c r="G14" i="14"/>
  <c r="F14" i="14"/>
  <c r="E14" i="14"/>
  <c r="D14" i="14"/>
  <c r="L13" i="14"/>
  <c r="K13" i="14"/>
  <c r="J13" i="14"/>
  <c r="I13" i="14"/>
  <c r="H13" i="14"/>
  <c r="G13" i="14"/>
  <c r="F13" i="14"/>
  <c r="E13" i="14"/>
  <c r="D13" i="14"/>
  <c r="L12" i="14"/>
  <c r="K12" i="14"/>
  <c r="J12" i="14"/>
  <c r="I12" i="14"/>
  <c r="H12" i="14"/>
  <c r="G12" i="14"/>
  <c r="F12" i="14"/>
  <c r="E12" i="14"/>
  <c r="D12" i="14"/>
  <c r="L11" i="14"/>
  <c r="K11" i="14"/>
  <c r="J11" i="14"/>
  <c r="I11" i="14"/>
  <c r="H11" i="14"/>
  <c r="G11" i="14"/>
  <c r="F11" i="14"/>
  <c r="E11" i="14"/>
  <c r="D11" i="14"/>
  <c r="L10" i="14"/>
  <c r="K10" i="14"/>
  <c r="J10" i="14"/>
  <c r="I10" i="14"/>
  <c r="H10" i="14"/>
  <c r="G10" i="14"/>
  <c r="F10" i="14"/>
  <c r="E10" i="14"/>
  <c r="D10" i="14"/>
  <c r="L9" i="14"/>
  <c r="K9" i="14"/>
  <c r="J9" i="14"/>
  <c r="I9" i="14"/>
  <c r="H9" i="14"/>
  <c r="G9" i="14"/>
  <c r="F9" i="14"/>
  <c r="E9" i="14"/>
  <c r="D9" i="14"/>
  <c r="L8" i="14"/>
  <c r="K8" i="14"/>
  <c r="J8" i="14"/>
  <c r="I8" i="14"/>
  <c r="H8" i="14"/>
  <c r="G8" i="14"/>
  <c r="F8" i="14"/>
  <c r="E8" i="14"/>
  <c r="D8" i="14"/>
  <c r="L7" i="14"/>
  <c r="K7" i="14"/>
  <c r="J7" i="14"/>
  <c r="I7" i="14"/>
  <c r="H7" i="14"/>
  <c r="G7" i="14"/>
  <c r="F7" i="14"/>
  <c r="E7" i="14"/>
  <c r="D7" i="14"/>
  <c r="L6" i="14"/>
  <c r="K6" i="14"/>
  <c r="J6" i="14"/>
  <c r="I6" i="14"/>
  <c r="H6" i="14"/>
  <c r="G6" i="14"/>
  <c r="F6" i="14"/>
  <c r="E6" i="14"/>
  <c r="D6" i="14"/>
  <c r="L5" i="14"/>
  <c r="K5" i="14"/>
  <c r="J5" i="14"/>
  <c r="I5" i="14"/>
  <c r="H5" i="14"/>
  <c r="G5" i="14"/>
  <c r="F5" i="14"/>
  <c r="E5" i="14"/>
  <c r="D5" i="14"/>
  <c r="L4" i="14"/>
  <c r="K4" i="14"/>
  <c r="J4" i="14"/>
  <c r="I4" i="14"/>
  <c r="H4" i="14"/>
  <c r="G4" i="14"/>
  <c r="F4" i="14"/>
  <c r="E4" i="14"/>
  <c r="D4" i="14"/>
  <c r="L38" i="13"/>
  <c r="K38" i="13"/>
  <c r="J38" i="13"/>
  <c r="I38" i="13"/>
  <c r="H38" i="13"/>
  <c r="G38" i="13"/>
  <c r="F38" i="13"/>
  <c r="E38" i="13"/>
  <c r="D38" i="13"/>
  <c r="L37" i="13"/>
  <c r="K37" i="13"/>
  <c r="J37" i="13"/>
  <c r="I37" i="13"/>
  <c r="H37" i="13"/>
  <c r="G37" i="13"/>
  <c r="F37" i="13"/>
  <c r="E37" i="13"/>
  <c r="D37" i="13"/>
  <c r="L36" i="13"/>
  <c r="K36" i="13"/>
  <c r="J36" i="13"/>
  <c r="I36" i="13"/>
  <c r="H36" i="13"/>
  <c r="G36" i="13"/>
  <c r="F36" i="13"/>
  <c r="E36" i="13"/>
  <c r="D36" i="13"/>
  <c r="L35" i="13"/>
  <c r="K35" i="13"/>
  <c r="J35" i="13"/>
  <c r="I35" i="13"/>
  <c r="H35" i="13"/>
  <c r="G35" i="13"/>
  <c r="F35" i="13"/>
  <c r="E35" i="13"/>
  <c r="D35" i="13"/>
  <c r="L34" i="13"/>
  <c r="K34" i="13"/>
  <c r="J34" i="13"/>
  <c r="I34" i="13"/>
  <c r="H34" i="13"/>
  <c r="G34" i="13"/>
  <c r="F34" i="13"/>
  <c r="E34" i="13"/>
  <c r="D34" i="13"/>
  <c r="L33" i="13"/>
  <c r="K33" i="13"/>
  <c r="J33" i="13"/>
  <c r="I33" i="13"/>
  <c r="H33" i="13"/>
  <c r="G33" i="13"/>
  <c r="F33" i="13"/>
  <c r="E33" i="13"/>
  <c r="D33" i="13"/>
  <c r="L32" i="13"/>
  <c r="K32" i="13"/>
  <c r="J32" i="13"/>
  <c r="I32" i="13"/>
  <c r="H32" i="13"/>
  <c r="G32" i="13"/>
  <c r="F32" i="13"/>
  <c r="E32" i="13"/>
  <c r="D32" i="13"/>
  <c r="L31" i="13"/>
  <c r="K31" i="13"/>
  <c r="J31" i="13"/>
  <c r="I31" i="13"/>
  <c r="H31" i="13"/>
  <c r="G31" i="13"/>
  <c r="F31" i="13"/>
  <c r="E31" i="13"/>
  <c r="D31" i="13"/>
  <c r="L30" i="13"/>
  <c r="K30" i="13"/>
  <c r="J30" i="13"/>
  <c r="I30" i="13"/>
  <c r="H30" i="13"/>
  <c r="G30" i="13"/>
  <c r="F30" i="13"/>
  <c r="E30" i="13"/>
  <c r="D30" i="13"/>
  <c r="L29" i="13"/>
  <c r="K29" i="13"/>
  <c r="J29" i="13"/>
  <c r="I29" i="13"/>
  <c r="H29" i="13"/>
  <c r="G29" i="13"/>
  <c r="F29" i="13"/>
  <c r="E29" i="13"/>
  <c r="D29" i="13"/>
  <c r="L28" i="13"/>
  <c r="K28" i="13"/>
  <c r="J28" i="13"/>
  <c r="I28" i="13"/>
  <c r="H28" i="13"/>
  <c r="G28" i="13"/>
  <c r="F28" i="13"/>
  <c r="E28" i="13"/>
  <c r="D28" i="13"/>
  <c r="L27" i="13"/>
  <c r="K27" i="13"/>
  <c r="J27" i="13"/>
  <c r="I27" i="13"/>
  <c r="H27" i="13"/>
  <c r="G27" i="13"/>
  <c r="F27" i="13"/>
  <c r="E27" i="13"/>
  <c r="D27" i="13"/>
  <c r="L26" i="13"/>
  <c r="K26" i="13"/>
  <c r="J26" i="13"/>
  <c r="I26" i="13"/>
  <c r="H26" i="13"/>
  <c r="G26" i="13"/>
  <c r="F26" i="13"/>
  <c r="E26" i="13"/>
  <c r="D26" i="13"/>
  <c r="L25" i="13"/>
  <c r="K25" i="13"/>
  <c r="J25" i="13"/>
  <c r="I25" i="13"/>
  <c r="H25" i="13"/>
  <c r="G25" i="13"/>
  <c r="F25" i="13"/>
  <c r="E25" i="13"/>
  <c r="D25" i="13"/>
  <c r="L24" i="13"/>
  <c r="K24" i="13"/>
  <c r="J24" i="13"/>
  <c r="I24" i="13"/>
  <c r="H24" i="13"/>
  <c r="G24" i="13"/>
  <c r="F24" i="13"/>
  <c r="E24" i="13"/>
  <c r="D24" i="13"/>
  <c r="L23" i="13"/>
  <c r="K23" i="13"/>
  <c r="J23" i="13"/>
  <c r="I23" i="13"/>
  <c r="H23" i="13"/>
  <c r="G23" i="13"/>
  <c r="F23" i="13"/>
  <c r="E23" i="13"/>
  <c r="D23" i="13"/>
  <c r="L22" i="13"/>
  <c r="K22" i="13"/>
  <c r="J22" i="13"/>
  <c r="I22" i="13"/>
  <c r="H22" i="13"/>
  <c r="G22" i="13"/>
  <c r="F22" i="13"/>
  <c r="E22" i="13"/>
  <c r="D22" i="13"/>
  <c r="L21" i="13"/>
  <c r="K21" i="13"/>
  <c r="J21" i="13"/>
  <c r="I21" i="13"/>
  <c r="H21" i="13"/>
  <c r="G21" i="13"/>
  <c r="F21" i="13"/>
  <c r="E21" i="13"/>
  <c r="D21" i="13"/>
  <c r="L20" i="13"/>
  <c r="K20" i="13"/>
  <c r="J20" i="13"/>
  <c r="I20" i="13"/>
  <c r="H20" i="13"/>
  <c r="G20" i="13"/>
  <c r="F20" i="13"/>
  <c r="E20" i="13"/>
  <c r="D20" i="13"/>
  <c r="L19" i="13"/>
  <c r="K19" i="13"/>
  <c r="J19" i="13"/>
  <c r="I19" i="13"/>
  <c r="H19" i="13"/>
  <c r="G19" i="13"/>
  <c r="F19" i="13"/>
  <c r="E19" i="13"/>
  <c r="D19" i="13"/>
  <c r="L18" i="13"/>
  <c r="K18" i="13"/>
  <c r="J18" i="13"/>
  <c r="I18" i="13"/>
  <c r="H18" i="13"/>
  <c r="G18" i="13"/>
  <c r="F18" i="13"/>
  <c r="E18" i="13"/>
  <c r="D18" i="13"/>
  <c r="L17" i="13"/>
  <c r="K17" i="13"/>
  <c r="J17" i="13"/>
  <c r="I17" i="13"/>
  <c r="H17" i="13"/>
  <c r="G17" i="13"/>
  <c r="F17" i="13"/>
  <c r="E17" i="13"/>
  <c r="D17" i="13"/>
  <c r="L16" i="13"/>
  <c r="K16" i="13"/>
  <c r="J16" i="13"/>
  <c r="I16" i="13"/>
  <c r="H16" i="13"/>
  <c r="G16" i="13"/>
  <c r="F16" i="13"/>
  <c r="E16" i="13"/>
  <c r="D16" i="13"/>
  <c r="L15" i="13"/>
  <c r="K15" i="13"/>
  <c r="J15" i="13"/>
  <c r="I15" i="13"/>
  <c r="H15" i="13"/>
  <c r="G15" i="13"/>
  <c r="F15" i="13"/>
  <c r="E15" i="13"/>
  <c r="D15" i="13"/>
  <c r="L14" i="13"/>
  <c r="K14" i="13"/>
  <c r="J14" i="13"/>
  <c r="I14" i="13"/>
  <c r="H14" i="13"/>
  <c r="G14" i="13"/>
  <c r="F14" i="13"/>
  <c r="E14" i="13"/>
  <c r="D14" i="13"/>
  <c r="L13" i="13"/>
  <c r="K13" i="13"/>
  <c r="J13" i="13"/>
  <c r="I13" i="13"/>
  <c r="H13" i="13"/>
  <c r="G13" i="13"/>
  <c r="F13" i="13"/>
  <c r="E13" i="13"/>
  <c r="D13" i="13"/>
  <c r="L12" i="13"/>
  <c r="K12" i="13"/>
  <c r="J12" i="13"/>
  <c r="I12" i="13"/>
  <c r="H12" i="13"/>
  <c r="G12" i="13"/>
  <c r="F12" i="13"/>
  <c r="E12" i="13"/>
  <c r="D12" i="13"/>
  <c r="L11" i="13"/>
  <c r="K11" i="13"/>
  <c r="J11" i="13"/>
  <c r="I11" i="13"/>
  <c r="H11" i="13"/>
  <c r="G11" i="13"/>
  <c r="F11" i="13"/>
  <c r="E11" i="13"/>
  <c r="D11" i="13"/>
  <c r="L10" i="13"/>
  <c r="K10" i="13"/>
  <c r="J10" i="13"/>
  <c r="I10" i="13"/>
  <c r="H10" i="13"/>
  <c r="G10" i="13"/>
  <c r="F10" i="13"/>
  <c r="E10" i="13"/>
  <c r="D10" i="13"/>
  <c r="L9" i="13"/>
  <c r="K9" i="13"/>
  <c r="J9" i="13"/>
  <c r="I9" i="13"/>
  <c r="H9" i="13"/>
  <c r="G9" i="13"/>
  <c r="F9" i="13"/>
  <c r="E9" i="13"/>
  <c r="D9" i="13"/>
  <c r="L8" i="13"/>
  <c r="K8" i="13"/>
  <c r="J8" i="13"/>
  <c r="I8" i="13"/>
  <c r="H8" i="13"/>
  <c r="G8" i="13"/>
  <c r="F8" i="13"/>
  <c r="E8" i="13"/>
  <c r="D8" i="13"/>
  <c r="L7" i="13"/>
  <c r="K7" i="13"/>
  <c r="J7" i="13"/>
  <c r="I7" i="13"/>
  <c r="H7" i="13"/>
  <c r="G7" i="13"/>
  <c r="F7" i="13"/>
  <c r="E7" i="13"/>
  <c r="D7" i="13"/>
  <c r="L6" i="13"/>
  <c r="K6" i="13"/>
  <c r="J6" i="13"/>
  <c r="I6" i="13"/>
  <c r="H6" i="13"/>
  <c r="G6" i="13"/>
  <c r="F6" i="13"/>
  <c r="E6" i="13"/>
  <c r="D6" i="13"/>
  <c r="L5" i="13"/>
  <c r="K5" i="13"/>
  <c r="J5" i="13"/>
  <c r="I5" i="13"/>
  <c r="H5" i="13"/>
  <c r="G5" i="13"/>
  <c r="F5" i="13"/>
  <c r="E5" i="13"/>
  <c r="D5" i="13"/>
  <c r="L4" i="13"/>
  <c r="K4" i="13"/>
  <c r="J4" i="13"/>
  <c r="I4" i="13"/>
  <c r="H4" i="13"/>
  <c r="G4" i="13"/>
  <c r="F4" i="13"/>
  <c r="E4" i="13"/>
  <c r="D4" i="13"/>
  <c r="L38" i="12"/>
  <c r="K38" i="12"/>
  <c r="J38" i="12"/>
  <c r="I38" i="12"/>
  <c r="H38" i="12"/>
  <c r="G38" i="12"/>
  <c r="F38" i="12"/>
  <c r="E38" i="12"/>
  <c r="D38" i="12"/>
  <c r="L37" i="12"/>
  <c r="K37" i="12"/>
  <c r="J37" i="12"/>
  <c r="I37" i="12"/>
  <c r="H37" i="12"/>
  <c r="G37" i="12"/>
  <c r="F37" i="12"/>
  <c r="E37" i="12"/>
  <c r="D37" i="12"/>
  <c r="L36" i="12"/>
  <c r="K36" i="12"/>
  <c r="J36" i="12"/>
  <c r="I36" i="12"/>
  <c r="H36" i="12"/>
  <c r="G36" i="12"/>
  <c r="F36" i="12"/>
  <c r="E36" i="12"/>
  <c r="D36" i="12"/>
  <c r="L35" i="12"/>
  <c r="K35" i="12"/>
  <c r="J35" i="12"/>
  <c r="I35" i="12"/>
  <c r="H35" i="12"/>
  <c r="G35" i="12"/>
  <c r="F35" i="12"/>
  <c r="E35" i="12"/>
  <c r="D35" i="12"/>
  <c r="L34" i="12"/>
  <c r="K34" i="12"/>
  <c r="J34" i="12"/>
  <c r="I34" i="12"/>
  <c r="H34" i="12"/>
  <c r="G34" i="12"/>
  <c r="F34" i="12"/>
  <c r="E34" i="12"/>
  <c r="D34" i="12"/>
  <c r="L33" i="12"/>
  <c r="K33" i="12"/>
  <c r="J33" i="12"/>
  <c r="I33" i="12"/>
  <c r="H33" i="12"/>
  <c r="G33" i="12"/>
  <c r="F33" i="12"/>
  <c r="E33" i="12"/>
  <c r="D33" i="12"/>
  <c r="L32" i="12"/>
  <c r="K32" i="12"/>
  <c r="J32" i="12"/>
  <c r="I32" i="12"/>
  <c r="H32" i="12"/>
  <c r="G32" i="12"/>
  <c r="F32" i="12"/>
  <c r="E32" i="12"/>
  <c r="D32" i="12"/>
  <c r="L31" i="12"/>
  <c r="K31" i="12"/>
  <c r="J31" i="12"/>
  <c r="I31" i="12"/>
  <c r="H31" i="12"/>
  <c r="G31" i="12"/>
  <c r="F31" i="12"/>
  <c r="E31" i="12"/>
  <c r="D31" i="12"/>
  <c r="L30" i="12"/>
  <c r="K30" i="12"/>
  <c r="J30" i="12"/>
  <c r="I30" i="12"/>
  <c r="H30" i="12"/>
  <c r="G30" i="12"/>
  <c r="F30" i="12"/>
  <c r="E30" i="12"/>
  <c r="D30" i="12"/>
  <c r="L29" i="12"/>
  <c r="K29" i="12"/>
  <c r="J29" i="12"/>
  <c r="I29" i="12"/>
  <c r="H29" i="12"/>
  <c r="G29" i="12"/>
  <c r="F29" i="12"/>
  <c r="E29" i="12"/>
  <c r="D29" i="12"/>
  <c r="L28" i="12"/>
  <c r="K28" i="12"/>
  <c r="J28" i="12"/>
  <c r="I28" i="12"/>
  <c r="H28" i="12"/>
  <c r="G28" i="12"/>
  <c r="F28" i="12"/>
  <c r="E28" i="12"/>
  <c r="D28" i="12"/>
  <c r="L27" i="12"/>
  <c r="K27" i="12"/>
  <c r="J27" i="12"/>
  <c r="I27" i="12"/>
  <c r="H27" i="12"/>
  <c r="G27" i="12"/>
  <c r="F27" i="12"/>
  <c r="E27" i="12"/>
  <c r="D27" i="12"/>
  <c r="L26" i="12"/>
  <c r="K26" i="12"/>
  <c r="J26" i="12"/>
  <c r="I26" i="12"/>
  <c r="H26" i="12"/>
  <c r="G26" i="12"/>
  <c r="F26" i="12"/>
  <c r="E26" i="12"/>
  <c r="D26" i="12"/>
  <c r="L25" i="12"/>
  <c r="K25" i="12"/>
  <c r="J25" i="12"/>
  <c r="I25" i="12"/>
  <c r="H25" i="12"/>
  <c r="G25" i="12"/>
  <c r="F25" i="12"/>
  <c r="E25" i="12"/>
  <c r="D25" i="12"/>
  <c r="L24" i="12"/>
  <c r="K24" i="12"/>
  <c r="J24" i="12"/>
  <c r="I24" i="12"/>
  <c r="H24" i="12"/>
  <c r="G24" i="12"/>
  <c r="F24" i="12"/>
  <c r="E24" i="12"/>
  <c r="D24" i="12"/>
  <c r="L23" i="12"/>
  <c r="K23" i="12"/>
  <c r="J23" i="12"/>
  <c r="I23" i="12"/>
  <c r="H23" i="12"/>
  <c r="G23" i="12"/>
  <c r="F23" i="12"/>
  <c r="E23" i="12"/>
  <c r="D23" i="12"/>
  <c r="L22" i="12"/>
  <c r="K22" i="12"/>
  <c r="J22" i="12"/>
  <c r="I22" i="12"/>
  <c r="H22" i="12"/>
  <c r="G22" i="12"/>
  <c r="F22" i="12"/>
  <c r="E22" i="12"/>
  <c r="D22" i="12"/>
  <c r="L21" i="12"/>
  <c r="K21" i="12"/>
  <c r="J21" i="12"/>
  <c r="I21" i="12"/>
  <c r="H21" i="12"/>
  <c r="G21" i="12"/>
  <c r="F21" i="12"/>
  <c r="E21" i="12"/>
  <c r="D21" i="12"/>
  <c r="L20" i="12"/>
  <c r="K20" i="12"/>
  <c r="J20" i="12"/>
  <c r="I20" i="12"/>
  <c r="H20" i="12"/>
  <c r="G20" i="12"/>
  <c r="F20" i="12"/>
  <c r="E20" i="12"/>
  <c r="D20" i="12"/>
  <c r="L19" i="12"/>
  <c r="K19" i="12"/>
  <c r="J19" i="12"/>
  <c r="I19" i="12"/>
  <c r="H19" i="12"/>
  <c r="G19" i="12"/>
  <c r="F19" i="12"/>
  <c r="E19" i="12"/>
  <c r="D19" i="12"/>
  <c r="L18" i="12"/>
  <c r="K18" i="12"/>
  <c r="J18" i="12"/>
  <c r="I18" i="12"/>
  <c r="H18" i="12"/>
  <c r="G18" i="12"/>
  <c r="F18" i="12"/>
  <c r="E18" i="12"/>
  <c r="D18" i="12"/>
  <c r="L17" i="12"/>
  <c r="K17" i="12"/>
  <c r="J17" i="12"/>
  <c r="I17" i="12"/>
  <c r="H17" i="12"/>
  <c r="G17" i="12"/>
  <c r="F17" i="12"/>
  <c r="E17" i="12"/>
  <c r="D17" i="12"/>
  <c r="L16" i="12"/>
  <c r="K16" i="12"/>
  <c r="J16" i="12"/>
  <c r="I16" i="12"/>
  <c r="H16" i="12"/>
  <c r="G16" i="12"/>
  <c r="F16" i="12"/>
  <c r="E16" i="12"/>
  <c r="D16" i="12"/>
  <c r="L15" i="12"/>
  <c r="K15" i="12"/>
  <c r="J15" i="12"/>
  <c r="I15" i="12"/>
  <c r="H15" i="12"/>
  <c r="G15" i="12"/>
  <c r="F15" i="12"/>
  <c r="E15" i="12"/>
  <c r="D15" i="12"/>
  <c r="L14" i="12"/>
  <c r="K14" i="12"/>
  <c r="J14" i="12"/>
  <c r="I14" i="12"/>
  <c r="H14" i="12"/>
  <c r="G14" i="12"/>
  <c r="F14" i="12"/>
  <c r="E14" i="12"/>
  <c r="D14" i="12"/>
  <c r="L13" i="12"/>
  <c r="K13" i="12"/>
  <c r="J13" i="12"/>
  <c r="I13" i="12"/>
  <c r="H13" i="12"/>
  <c r="G13" i="12"/>
  <c r="F13" i="12"/>
  <c r="E13" i="12"/>
  <c r="D13" i="12"/>
  <c r="L12" i="12"/>
  <c r="K12" i="12"/>
  <c r="J12" i="12"/>
  <c r="I12" i="12"/>
  <c r="H12" i="12"/>
  <c r="G12" i="12"/>
  <c r="F12" i="12"/>
  <c r="E12" i="12"/>
  <c r="D12" i="12"/>
  <c r="L11" i="12"/>
  <c r="K11" i="12"/>
  <c r="J11" i="12"/>
  <c r="I11" i="12"/>
  <c r="H11" i="12"/>
  <c r="G11" i="12"/>
  <c r="F11" i="12"/>
  <c r="E11" i="12"/>
  <c r="D11" i="12"/>
  <c r="L10" i="12"/>
  <c r="K10" i="12"/>
  <c r="J10" i="12"/>
  <c r="I10" i="12"/>
  <c r="H10" i="12"/>
  <c r="G10" i="12"/>
  <c r="F10" i="12"/>
  <c r="E10" i="12"/>
  <c r="D10" i="12"/>
  <c r="L9" i="12"/>
  <c r="K9" i="12"/>
  <c r="J9" i="12"/>
  <c r="I9" i="12"/>
  <c r="H9" i="12"/>
  <c r="G9" i="12"/>
  <c r="F9" i="12"/>
  <c r="E9" i="12"/>
  <c r="D9" i="12"/>
  <c r="L8" i="12"/>
  <c r="K8" i="12"/>
  <c r="J8" i="12"/>
  <c r="I8" i="12"/>
  <c r="H8" i="12"/>
  <c r="G8" i="12"/>
  <c r="F8" i="12"/>
  <c r="E8" i="12"/>
  <c r="D8" i="12"/>
  <c r="L7" i="12"/>
  <c r="K7" i="12"/>
  <c r="J7" i="12"/>
  <c r="I7" i="12"/>
  <c r="H7" i="12"/>
  <c r="G7" i="12"/>
  <c r="F7" i="12"/>
  <c r="E7" i="12"/>
  <c r="D7" i="12"/>
  <c r="L6" i="12"/>
  <c r="K6" i="12"/>
  <c r="J6" i="12"/>
  <c r="I6" i="12"/>
  <c r="H6" i="12"/>
  <c r="G6" i="12"/>
  <c r="F6" i="12"/>
  <c r="E6" i="12"/>
  <c r="D6" i="12"/>
  <c r="L5" i="12"/>
  <c r="K5" i="12"/>
  <c r="J5" i="12"/>
  <c r="I5" i="12"/>
  <c r="H5" i="12"/>
  <c r="G5" i="12"/>
  <c r="F5" i="12"/>
  <c r="E5" i="12"/>
  <c r="D5" i="12"/>
  <c r="L4" i="12"/>
  <c r="K4" i="12"/>
  <c r="J4" i="12"/>
  <c r="I4" i="12"/>
  <c r="H4" i="12"/>
  <c r="G4" i="12"/>
  <c r="F4" i="12"/>
  <c r="E4" i="12"/>
  <c r="D4" i="12"/>
  <c r="M38" i="11"/>
  <c r="L38" i="11"/>
  <c r="K38" i="11"/>
  <c r="J38" i="11"/>
  <c r="I38" i="11"/>
  <c r="H38" i="11"/>
  <c r="G38" i="11"/>
  <c r="F38" i="11"/>
  <c r="E38" i="11"/>
  <c r="D38" i="11"/>
  <c r="M37" i="11"/>
  <c r="L37" i="11"/>
  <c r="K37" i="11"/>
  <c r="J37" i="11"/>
  <c r="I37" i="11"/>
  <c r="H37" i="11"/>
  <c r="G37" i="11"/>
  <c r="F37" i="11"/>
  <c r="E37" i="11"/>
  <c r="D37" i="11"/>
  <c r="M36" i="11"/>
  <c r="L36" i="11"/>
  <c r="K36" i="11"/>
  <c r="J36" i="11"/>
  <c r="I36" i="11"/>
  <c r="H36" i="11"/>
  <c r="G36" i="11"/>
  <c r="F36" i="11"/>
  <c r="E36" i="11"/>
  <c r="D36" i="11"/>
  <c r="M35" i="11"/>
  <c r="L35" i="11"/>
  <c r="K35" i="11"/>
  <c r="J35" i="11"/>
  <c r="I35" i="11"/>
  <c r="H35" i="11"/>
  <c r="G35" i="11"/>
  <c r="F35" i="11"/>
  <c r="E35" i="11"/>
  <c r="D35" i="11"/>
  <c r="M34" i="11"/>
  <c r="L34" i="11"/>
  <c r="K34" i="11"/>
  <c r="J34" i="11"/>
  <c r="I34" i="11"/>
  <c r="H34" i="11"/>
  <c r="G34" i="11"/>
  <c r="F34" i="11"/>
  <c r="E34" i="11"/>
  <c r="D34" i="11"/>
  <c r="M33" i="11"/>
  <c r="L33" i="11"/>
  <c r="K33" i="11"/>
  <c r="J33" i="11"/>
  <c r="I33" i="11"/>
  <c r="H33" i="11"/>
  <c r="G33" i="11"/>
  <c r="F33" i="11"/>
  <c r="E33" i="11"/>
  <c r="D33" i="11"/>
  <c r="M32" i="11"/>
  <c r="L32" i="11"/>
  <c r="K32" i="11"/>
  <c r="J32" i="11"/>
  <c r="I32" i="11"/>
  <c r="H32" i="11"/>
  <c r="G32" i="11"/>
  <c r="F32" i="11"/>
  <c r="E32" i="11"/>
  <c r="D32" i="11"/>
  <c r="M31" i="11"/>
  <c r="L31" i="11"/>
  <c r="K31" i="11"/>
  <c r="J31" i="11"/>
  <c r="I31" i="11"/>
  <c r="H31" i="11"/>
  <c r="G31" i="11"/>
  <c r="F31" i="11"/>
  <c r="E31" i="11"/>
  <c r="D31" i="11"/>
  <c r="M30" i="11"/>
  <c r="L30" i="11"/>
  <c r="K30" i="11"/>
  <c r="J30" i="11"/>
  <c r="I30" i="11"/>
  <c r="H30" i="11"/>
  <c r="G30" i="11"/>
  <c r="F30" i="11"/>
  <c r="E30" i="11"/>
  <c r="D30" i="11"/>
  <c r="M29" i="11"/>
  <c r="L29" i="11"/>
  <c r="K29" i="11"/>
  <c r="J29" i="11"/>
  <c r="I29" i="11"/>
  <c r="H29" i="11"/>
  <c r="G29" i="11"/>
  <c r="F29" i="11"/>
  <c r="E29" i="11"/>
  <c r="D29" i="11"/>
  <c r="M28" i="11"/>
  <c r="L28" i="11"/>
  <c r="K28" i="11"/>
  <c r="J28" i="11"/>
  <c r="I28" i="11"/>
  <c r="H28" i="11"/>
  <c r="G28" i="11"/>
  <c r="F28" i="11"/>
  <c r="E28" i="11"/>
  <c r="D28" i="11"/>
  <c r="M27" i="11"/>
  <c r="L27" i="11"/>
  <c r="K27" i="11"/>
  <c r="J27" i="11"/>
  <c r="I27" i="11"/>
  <c r="H27" i="11"/>
  <c r="G27" i="11"/>
  <c r="F27" i="11"/>
  <c r="E27" i="11"/>
  <c r="D27" i="11"/>
  <c r="M26" i="11"/>
  <c r="L26" i="11"/>
  <c r="K26" i="11"/>
  <c r="J26" i="11"/>
  <c r="I26" i="11"/>
  <c r="H26" i="11"/>
  <c r="G26" i="11"/>
  <c r="F26" i="11"/>
  <c r="E26" i="11"/>
  <c r="D26" i="11"/>
  <c r="M25" i="11"/>
  <c r="L25" i="11"/>
  <c r="K25" i="11"/>
  <c r="J25" i="11"/>
  <c r="I25" i="11"/>
  <c r="H25" i="11"/>
  <c r="G25" i="11"/>
  <c r="F25" i="11"/>
  <c r="E25" i="11"/>
  <c r="D25" i="11"/>
  <c r="M24" i="11"/>
  <c r="L24" i="11"/>
  <c r="K24" i="11"/>
  <c r="J24" i="11"/>
  <c r="I24" i="11"/>
  <c r="H24" i="11"/>
  <c r="G24" i="11"/>
  <c r="F24" i="11"/>
  <c r="E24" i="11"/>
  <c r="D24" i="11"/>
  <c r="M23" i="11"/>
  <c r="L23" i="11"/>
  <c r="K23" i="11"/>
  <c r="J23" i="11"/>
  <c r="I23" i="11"/>
  <c r="H23" i="11"/>
  <c r="G23" i="11"/>
  <c r="F23" i="11"/>
  <c r="E23" i="11"/>
  <c r="D23" i="11"/>
  <c r="M22" i="11"/>
  <c r="L22" i="11"/>
  <c r="K22" i="11"/>
  <c r="J22" i="11"/>
  <c r="I22" i="11"/>
  <c r="H22" i="11"/>
  <c r="G22" i="11"/>
  <c r="F22" i="11"/>
  <c r="E22" i="11"/>
  <c r="D22" i="11"/>
  <c r="M21" i="11"/>
  <c r="L21" i="11"/>
  <c r="K21" i="11"/>
  <c r="J21" i="11"/>
  <c r="I21" i="11"/>
  <c r="H21" i="11"/>
  <c r="G21" i="11"/>
  <c r="F21" i="11"/>
  <c r="E21" i="11"/>
  <c r="D21" i="11"/>
  <c r="M20" i="11"/>
  <c r="L20" i="11"/>
  <c r="K20" i="11"/>
  <c r="J20" i="11"/>
  <c r="I20" i="11"/>
  <c r="H20" i="11"/>
  <c r="G20" i="11"/>
  <c r="F20" i="11"/>
  <c r="E20" i="11"/>
  <c r="D20" i="11"/>
  <c r="M19" i="11"/>
  <c r="L19" i="11"/>
  <c r="K19" i="11"/>
  <c r="J19" i="11"/>
  <c r="I19" i="11"/>
  <c r="H19" i="11"/>
  <c r="G19" i="11"/>
  <c r="F19" i="11"/>
  <c r="E19" i="11"/>
  <c r="D19" i="11"/>
  <c r="M18" i="11"/>
  <c r="L18" i="11"/>
  <c r="K18" i="11"/>
  <c r="J18" i="11"/>
  <c r="I18" i="11"/>
  <c r="H18" i="11"/>
  <c r="G18" i="11"/>
  <c r="F18" i="11"/>
  <c r="E18" i="11"/>
  <c r="D18" i="11"/>
  <c r="M17" i="11"/>
  <c r="L17" i="11"/>
  <c r="K17" i="11"/>
  <c r="J17" i="11"/>
  <c r="I17" i="11"/>
  <c r="H17" i="11"/>
  <c r="G17" i="11"/>
  <c r="F17" i="11"/>
  <c r="E17" i="11"/>
  <c r="D17" i="11"/>
  <c r="M16" i="11"/>
  <c r="L16" i="11"/>
  <c r="K16" i="11"/>
  <c r="J16" i="11"/>
  <c r="I16" i="11"/>
  <c r="H16" i="11"/>
  <c r="G16" i="11"/>
  <c r="F16" i="11"/>
  <c r="E16" i="11"/>
  <c r="D16" i="11"/>
  <c r="M15" i="11"/>
  <c r="L15" i="11"/>
  <c r="K15" i="11"/>
  <c r="J15" i="11"/>
  <c r="I15" i="11"/>
  <c r="H15" i="11"/>
  <c r="G15" i="11"/>
  <c r="F15" i="11"/>
  <c r="E15" i="11"/>
  <c r="D15" i="11"/>
  <c r="M14" i="11"/>
  <c r="L14" i="11"/>
  <c r="K14" i="11"/>
  <c r="J14" i="11"/>
  <c r="I14" i="11"/>
  <c r="H14" i="11"/>
  <c r="G14" i="11"/>
  <c r="F14" i="11"/>
  <c r="E14" i="11"/>
  <c r="D14" i="11"/>
  <c r="M13" i="11"/>
  <c r="L13" i="11"/>
  <c r="K13" i="11"/>
  <c r="J13" i="11"/>
  <c r="I13" i="11"/>
  <c r="H13" i="11"/>
  <c r="G13" i="11"/>
  <c r="F13" i="11"/>
  <c r="E13" i="11"/>
  <c r="D13" i="11"/>
  <c r="M12" i="11"/>
  <c r="L12" i="11"/>
  <c r="K12" i="11"/>
  <c r="J12" i="11"/>
  <c r="I12" i="11"/>
  <c r="H12" i="11"/>
  <c r="G12" i="11"/>
  <c r="F12" i="11"/>
  <c r="E12" i="11"/>
  <c r="D12" i="11"/>
  <c r="M11" i="11"/>
  <c r="L11" i="11"/>
  <c r="K11" i="11"/>
  <c r="J11" i="11"/>
  <c r="I11" i="11"/>
  <c r="H11" i="11"/>
  <c r="G11" i="11"/>
  <c r="F11" i="11"/>
  <c r="E11" i="11"/>
  <c r="D11" i="11"/>
  <c r="M10" i="11"/>
  <c r="L10" i="11"/>
  <c r="K10" i="11"/>
  <c r="J10" i="11"/>
  <c r="I10" i="11"/>
  <c r="H10" i="11"/>
  <c r="G10" i="11"/>
  <c r="F10" i="11"/>
  <c r="E10" i="11"/>
  <c r="D10" i="11"/>
  <c r="M9" i="11"/>
  <c r="L9" i="11"/>
  <c r="K9" i="11"/>
  <c r="J9" i="11"/>
  <c r="I9" i="11"/>
  <c r="H9" i="11"/>
  <c r="G9" i="11"/>
  <c r="F9" i="11"/>
  <c r="E9" i="11"/>
  <c r="D9" i="11"/>
  <c r="M8" i="11"/>
  <c r="L8" i="11"/>
  <c r="K8" i="11"/>
  <c r="J8" i="11"/>
  <c r="I8" i="11"/>
  <c r="H8" i="11"/>
  <c r="G8" i="11"/>
  <c r="F8" i="11"/>
  <c r="E8" i="11"/>
  <c r="D8" i="11"/>
  <c r="M7" i="11"/>
  <c r="L7" i="11"/>
  <c r="K7" i="11"/>
  <c r="J7" i="11"/>
  <c r="I7" i="11"/>
  <c r="H7" i="11"/>
  <c r="G7" i="11"/>
  <c r="F7" i="11"/>
  <c r="E7" i="11"/>
  <c r="D7" i="11"/>
  <c r="M6" i="11"/>
  <c r="L6" i="11"/>
  <c r="K6" i="11"/>
  <c r="J6" i="11"/>
  <c r="I6" i="11"/>
  <c r="H6" i="11"/>
  <c r="G6" i="11"/>
  <c r="F6" i="11"/>
  <c r="E6" i="11"/>
  <c r="D6" i="11"/>
  <c r="M5" i="11"/>
  <c r="L5" i="11"/>
  <c r="K5" i="11"/>
  <c r="J5" i="11"/>
  <c r="I5" i="11"/>
  <c r="H5" i="11"/>
  <c r="G5" i="11"/>
  <c r="F5" i="11"/>
  <c r="E5" i="11"/>
  <c r="D5" i="11"/>
  <c r="M4" i="11"/>
  <c r="L4" i="11"/>
  <c r="K4" i="11"/>
  <c r="J4" i="11"/>
  <c r="I4" i="11"/>
  <c r="H4" i="11"/>
  <c r="G4" i="11"/>
  <c r="F4" i="11"/>
  <c r="E4" i="11"/>
  <c r="D4" i="11"/>
  <c r="M38" i="10"/>
  <c r="L38" i="10"/>
  <c r="K38" i="10"/>
  <c r="J38" i="10"/>
  <c r="I38" i="10"/>
  <c r="H38" i="10"/>
  <c r="G38" i="10"/>
  <c r="F38" i="10"/>
  <c r="E38" i="10"/>
  <c r="D38" i="10"/>
  <c r="M37" i="10"/>
  <c r="L37" i="10"/>
  <c r="K37" i="10"/>
  <c r="J37" i="10"/>
  <c r="I37" i="10"/>
  <c r="H37" i="10"/>
  <c r="G37" i="10"/>
  <c r="F37" i="10"/>
  <c r="E37" i="10"/>
  <c r="D37" i="10"/>
  <c r="M36" i="10"/>
  <c r="L36" i="10"/>
  <c r="K36" i="10"/>
  <c r="J36" i="10"/>
  <c r="I36" i="10"/>
  <c r="H36" i="10"/>
  <c r="G36" i="10"/>
  <c r="F36" i="10"/>
  <c r="E36" i="10"/>
  <c r="D36" i="10"/>
  <c r="M35" i="10"/>
  <c r="L35" i="10"/>
  <c r="K35" i="10"/>
  <c r="J35" i="10"/>
  <c r="I35" i="10"/>
  <c r="H35" i="10"/>
  <c r="G35" i="10"/>
  <c r="F35" i="10"/>
  <c r="E35" i="10"/>
  <c r="D35" i="10"/>
  <c r="M34" i="10"/>
  <c r="L34" i="10"/>
  <c r="K34" i="10"/>
  <c r="J34" i="10"/>
  <c r="I34" i="10"/>
  <c r="H34" i="10"/>
  <c r="G34" i="10"/>
  <c r="F34" i="10"/>
  <c r="E34" i="10"/>
  <c r="D34" i="10"/>
  <c r="M33" i="10"/>
  <c r="L33" i="10"/>
  <c r="K33" i="10"/>
  <c r="J33" i="10"/>
  <c r="I33" i="10"/>
  <c r="H33" i="10"/>
  <c r="G33" i="10"/>
  <c r="F33" i="10"/>
  <c r="E33" i="10"/>
  <c r="D33" i="10"/>
  <c r="M32" i="10"/>
  <c r="L32" i="10"/>
  <c r="K32" i="10"/>
  <c r="J32" i="10"/>
  <c r="I32" i="10"/>
  <c r="H32" i="10"/>
  <c r="G32" i="10"/>
  <c r="F32" i="10"/>
  <c r="E32" i="10"/>
  <c r="D32" i="10"/>
  <c r="M31" i="10"/>
  <c r="L31" i="10"/>
  <c r="K31" i="10"/>
  <c r="J31" i="10"/>
  <c r="I31" i="10"/>
  <c r="H31" i="10"/>
  <c r="G31" i="10"/>
  <c r="F31" i="10"/>
  <c r="E31" i="10"/>
  <c r="D31" i="10"/>
  <c r="M30" i="10"/>
  <c r="L30" i="10"/>
  <c r="K30" i="10"/>
  <c r="J30" i="10"/>
  <c r="I30" i="10"/>
  <c r="H30" i="10"/>
  <c r="G30" i="10"/>
  <c r="F30" i="10"/>
  <c r="E30" i="10"/>
  <c r="D30" i="10"/>
  <c r="M29" i="10"/>
  <c r="L29" i="10"/>
  <c r="K29" i="10"/>
  <c r="J29" i="10"/>
  <c r="I29" i="10"/>
  <c r="H29" i="10"/>
  <c r="G29" i="10"/>
  <c r="F29" i="10"/>
  <c r="E29" i="10"/>
  <c r="D29" i="10"/>
  <c r="M28" i="10"/>
  <c r="L28" i="10"/>
  <c r="K28" i="10"/>
  <c r="J28" i="10"/>
  <c r="I28" i="10"/>
  <c r="H28" i="10"/>
  <c r="G28" i="10"/>
  <c r="F28" i="10"/>
  <c r="E28" i="10"/>
  <c r="D28" i="10"/>
  <c r="M27" i="10"/>
  <c r="L27" i="10"/>
  <c r="K27" i="10"/>
  <c r="J27" i="10"/>
  <c r="I27" i="10"/>
  <c r="H27" i="10"/>
  <c r="G27" i="10"/>
  <c r="F27" i="10"/>
  <c r="E27" i="10"/>
  <c r="D27" i="10"/>
  <c r="M26" i="10"/>
  <c r="L26" i="10"/>
  <c r="K26" i="10"/>
  <c r="J26" i="10"/>
  <c r="I26" i="10"/>
  <c r="H26" i="10"/>
  <c r="G26" i="10"/>
  <c r="F26" i="10"/>
  <c r="E26" i="10"/>
  <c r="D26" i="10"/>
  <c r="M25" i="10"/>
  <c r="L25" i="10"/>
  <c r="K25" i="10"/>
  <c r="J25" i="10"/>
  <c r="I25" i="10"/>
  <c r="H25" i="10"/>
  <c r="G25" i="10"/>
  <c r="F25" i="10"/>
  <c r="E25" i="10"/>
  <c r="D25" i="10"/>
  <c r="M24" i="10"/>
  <c r="L24" i="10"/>
  <c r="K24" i="10"/>
  <c r="J24" i="10"/>
  <c r="I24" i="10"/>
  <c r="H24" i="10"/>
  <c r="G24" i="10"/>
  <c r="F24" i="10"/>
  <c r="E24" i="10"/>
  <c r="D24" i="10"/>
  <c r="M23" i="10"/>
  <c r="L23" i="10"/>
  <c r="K23" i="10"/>
  <c r="J23" i="10"/>
  <c r="I23" i="10"/>
  <c r="H23" i="10"/>
  <c r="G23" i="10"/>
  <c r="F23" i="10"/>
  <c r="E23" i="10"/>
  <c r="D23" i="10"/>
  <c r="M22" i="10"/>
  <c r="L22" i="10"/>
  <c r="K22" i="10"/>
  <c r="J22" i="10"/>
  <c r="I22" i="10"/>
  <c r="H22" i="10"/>
  <c r="G22" i="10"/>
  <c r="F22" i="10"/>
  <c r="E22" i="10"/>
  <c r="D22" i="10"/>
  <c r="M21" i="10"/>
  <c r="L21" i="10"/>
  <c r="K21" i="10"/>
  <c r="J21" i="10"/>
  <c r="I21" i="10"/>
  <c r="H21" i="10"/>
  <c r="G21" i="10"/>
  <c r="F21" i="10"/>
  <c r="E21" i="10"/>
  <c r="D21" i="10"/>
  <c r="M20" i="10"/>
  <c r="L20" i="10"/>
  <c r="K20" i="10"/>
  <c r="J20" i="10"/>
  <c r="I20" i="10"/>
  <c r="H20" i="10"/>
  <c r="G20" i="10"/>
  <c r="F20" i="10"/>
  <c r="E20" i="10"/>
  <c r="D20" i="10"/>
  <c r="M19" i="10"/>
  <c r="L19" i="10"/>
  <c r="K19" i="10"/>
  <c r="J19" i="10"/>
  <c r="I19" i="10"/>
  <c r="H19" i="10"/>
  <c r="G19" i="10"/>
  <c r="F19" i="10"/>
  <c r="E19" i="10"/>
  <c r="D19" i="10"/>
  <c r="M18" i="10"/>
  <c r="L18" i="10"/>
  <c r="K18" i="10"/>
  <c r="J18" i="10"/>
  <c r="I18" i="10"/>
  <c r="H18" i="10"/>
  <c r="G18" i="10"/>
  <c r="F18" i="10"/>
  <c r="E18" i="10"/>
  <c r="D18" i="10"/>
  <c r="M17" i="10"/>
  <c r="L17" i="10"/>
  <c r="K17" i="10"/>
  <c r="J17" i="10"/>
  <c r="I17" i="10"/>
  <c r="H17" i="10"/>
  <c r="G17" i="10"/>
  <c r="F17" i="10"/>
  <c r="E17" i="10"/>
  <c r="D17" i="10"/>
  <c r="M16" i="10"/>
  <c r="L16" i="10"/>
  <c r="K16" i="10"/>
  <c r="J16" i="10"/>
  <c r="I16" i="10"/>
  <c r="H16" i="10"/>
  <c r="G16" i="10"/>
  <c r="F16" i="10"/>
  <c r="E16" i="10"/>
  <c r="D16" i="10"/>
  <c r="M15" i="10"/>
  <c r="L15" i="10"/>
  <c r="K15" i="10"/>
  <c r="J15" i="10"/>
  <c r="I15" i="10"/>
  <c r="H15" i="10"/>
  <c r="G15" i="10"/>
  <c r="F15" i="10"/>
  <c r="E15" i="10"/>
  <c r="D15" i="10"/>
  <c r="M14" i="10"/>
  <c r="L14" i="10"/>
  <c r="K14" i="10"/>
  <c r="J14" i="10"/>
  <c r="I14" i="10"/>
  <c r="H14" i="10"/>
  <c r="G14" i="10"/>
  <c r="F14" i="10"/>
  <c r="E14" i="10"/>
  <c r="D14" i="10"/>
  <c r="M13" i="10"/>
  <c r="L13" i="10"/>
  <c r="K13" i="10"/>
  <c r="J13" i="10"/>
  <c r="I13" i="10"/>
  <c r="H13" i="10"/>
  <c r="G13" i="10"/>
  <c r="F13" i="10"/>
  <c r="E13" i="10"/>
  <c r="D13" i="10"/>
  <c r="M12" i="10"/>
  <c r="L12" i="10"/>
  <c r="K12" i="10"/>
  <c r="J12" i="10"/>
  <c r="I12" i="10"/>
  <c r="H12" i="10"/>
  <c r="G12" i="10"/>
  <c r="F12" i="10"/>
  <c r="E12" i="10"/>
  <c r="D12" i="10"/>
  <c r="M11" i="10"/>
  <c r="L11" i="10"/>
  <c r="K11" i="10"/>
  <c r="J11" i="10"/>
  <c r="I11" i="10"/>
  <c r="H11" i="10"/>
  <c r="G11" i="10"/>
  <c r="F11" i="10"/>
  <c r="E11" i="10"/>
  <c r="D11" i="10"/>
  <c r="M10" i="10"/>
  <c r="L10" i="10"/>
  <c r="K10" i="10"/>
  <c r="J10" i="10"/>
  <c r="I10" i="10"/>
  <c r="H10" i="10"/>
  <c r="G10" i="10"/>
  <c r="F10" i="10"/>
  <c r="E10" i="10"/>
  <c r="D10" i="10"/>
  <c r="M9" i="10"/>
  <c r="L9" i="10"/>
  <c r="K9" i="10"/>
  <c r="J9" i="10"/>
  <c r="I9" i="10"/>
  <c r="H9" i="10"/>
  <c r="G9" i="10"/>
  <c r="F9" i="10"/>
  <c r="E9" i="10"/>
  <c r="D9" i="10"/>
  <c r="M8" i="10"/>
  <c r="L8" i="10"/>
  <c r="K8" i="10"/>
  <c r="J8" i="10"/>
  <c r="I8" i="10"/>
  <c r="H8" i="10"/>
  <c r="G8" i="10"/>
  <c r="F8" i="10"/>
  <c r="E8" i="10"/>
  <c r="D8" i="10"/>
  <c r="M7" i="10"/>
  <c r="L7" i="10"/>
  <c r="K7" i="10"/>
  <c r="J7" i="10"/>
  <c r="I7" i="10"/>
  <c r="H7" i="10"/>
  <c r="G7" i="10"/>
  <c r="F7" i="10"/>
  <c r="E7" i="10"/>
  <c r="D7" i="10"/>
  <c r="M6" i="10"/>
  <c r="L6" i="10"/>
  <c r="K6" i="10"/>
  <c r="J6" i="10"/>
  <c r="I6" i="10"/>
  <c r="H6" i="10"/>
  <c r="G6" i="10"/>
  <c r="F6" i="10"/>
  <c r="E6" i="10"/>
  <c r="D6" i="10"/>
  <c r="M5" i="10"/>
  <c r="L5" i="10"/>
  <c r="K5" i="10"/>
  <c r="J5" i="10"/>
  <c r="I5" i="10"/>
  <c r="H5" i="10"/>
  <c r="G5" i="10"/>
  <c r="F5" i="10"/>
  <c r="E5" i="10"/>
  <c r="D5" i="10"/>
  <c r="M4" i="10"/>
  <c r="L4" i="10"/>
  <c r="K4" i="10"/>
  <c r="J4" i="10"/>
  <c r="I4" i="10"/>
  <c r="H4" i="10"/>
  <c r="G4" i="10"/>
  <c r="F4" i="10"/>
  <c r="E4" i="10"/>
  <c r="D4" i="10"/>
  <c r="M25" i="9"/>
  <c r="L25" i="9"/>
  <c r="K25" i="9"/>
  <c r="J25" i="9"/>
  <c r="I25" i="9"/>
  <c r="H25" i="9"/>
  <c r="G25" i="9"/>
  <c r="F25" i="9"/>
  <c r="E25" i="9"/>
  <c r="D25" i="9"/>
  <c r="M24" i="9"/>
  <c r="L24" i="9"/>
  <c r="K24" i="9"/>
  <c r="J24" i="9"/>
  <c r="I24" i="9"/>
  <c r="H24" i="9"/>
  <c r="G24" i="9"/>
  <c r="F24" i="9"/>
  <c r="E24" i="9"/>
  <c r="D24" i="9"/>
  <c r="M23" i="9"/>
  <c r="L23" i="9"/>
  <c r="K23" i="9"/>
  <c r="J23" i="9"/>
  <c r="I23" i="9"/>
  <c r="H23" i="9"/>
  <c r="G23" i="9"/>
  <c r="F23" i="9"/>
  <c r="E23" i="9"/>
  <c r="D23" i="9"/>
  <c r="M22" i="9"/>
  <c r="L22" i="9"/>
  <c r="K22" i="9"/>
  <c r="J22" i="9"/>
  <c r="I22" i="9"/>
  <c r="H22" i="9"/>
  <c r="G22" i="9"/>
  <c r="F22" i="9"/>
  <c r="E22" i="9"/>
  <c r="D22" i="9"/>
  <c r="M21" i="9"/>
  <c r="L21" i="9"/>
  <c r="K21" i="9"/>
  <c r="J21" i="9"/>
  <c r="I21" i="9"/>
  <c r="H21" i="9"/>
  <c r="G21" i="9"/>
  <c r="F21" i="9"/>
  <c r="E21" i="9"/>
  <c r="D21" i="9"/>
  <c r="M20" i="9"/>
  <c r="L20" i="9"/>
  <c r="K20" i="9"/>
  <c r="J20" i="9"/>
  <c r="I20" i="9"/>
  <c r="H20" i="9"/>
  <c r="G20" i="9"/>
  <c r="F20" i="9"/>
  <c r="E20" i="9"/>
  <c r="D20" i="9"/>
  <c r="M19" i="9"/>
  <c r="L19" i="9"/>
  <c r="K19" i="9"/>
  <c r="J19" i="9"/>
  <c r="I19" i="9"/>
  <c r="H19" i="9"/>
  <c r="G19" i="9"/>
  <c r="F19" i="9"/>
  <c r="E19" i="9"/>
  <c r="D19" i="9"/>
  <c r="M18" i="9"/>
  <c r="L18" i="9"/>
  <c r="K18" i="9"/>
  <c r="J18" i="9"/>
  <c r="I18" i="9"/>
  <c r="H18" i="9"/>
  <c r="G18" i="9"/>
  <c r="F18" i="9"/>
  <c r="E18" i="9"/>
  <c r="D18" i="9"/>
  <c r="M17" i="9"/>
  <c r="L17" i="9"/>
  <c r="K17" i="9"/>
  <c r="J17" i="9"/>
  <c r="I17" i="9"/>
  <c r="H17" i="9"/>
  <c r="G17" i="9"/>
  <c r="F17" i="9"/>
  <c r="E17" i="9"/>
  <c r="D17" i="9"/>
  <c r="M16" i="9"/>
  <c r="L16" i="9"/>
  <c r="K16" i="9"/>
  <c r="J16" i="9"/>
  <c r="I16" i="9"/>
  <c r="H16" i="9"/>
  <c r="G16" i="9"/>
  <c r="F16" i="9"/>
  <c r="E16" i="9"/>
  <c r="D16" i="9"/>
  <c r="M15" i="9"/>
  <c r="L15" i="9"/>
  <c r="K15" i="9"/>
  <c r="J15" i="9"/>
  <c r="I15" i="9"/>
  <c r="H15" i="9"/>
  <c r="G15" i="9"/>
  <c r="F15" i="9"/>
  <c r="E15" i="9"/>
  <c r="D15" i="9"/>
  <c r="M14" i="9"/>
  <c r="L14" i="9"/>
  <c r="K14" i="9"/>
  <c r="J14" i="9"/>
  <c r="I14" i="9"/>
  <c r="H14" i="9"/>
  <c r="G14" i="9"/>
  <c r="F14" i="9"/>
  <c r="E14" i="9"/>
  <c r="D14" i="9"/>
  <c r="M13" i="9"/>
  <c r="L13" i="9"/>
  <c r="K13" i="9"/>
  <c r="J13" i="9"/>
  <c r="I13" i="9"/>
  <c r="H13" i="9"/>
  <c r="G13" i="9"/>
  <c r="F13" i="9"/>
  <c r="E13" i="9"/>
  <c r="D13" i="9"/>
  <c r="M12" i="9"/>
  <c r="L12" i="9"/>
  <c r="K12" i="9"/>
  <c r="J12" i="9"/>
  <c r="I12" i="9"/>
  <c r="H12" i="9"/>
  <c r="G12" i="9"/>
  <c r="F12" i="9"/>
  <c r="E12" i="9"/>
  <c r="D12" i="9"/>
  <c r="M11" i="9"/>
  <c r="L11" i="9"/>
  <c r="K11" i="9"/>
  <c r="J11" i="9"/>
  <c r="I11" i="9"/>
  <c r="H11" i="9"/>
  <c r="G11" i="9"/>
  <c r="F11" i="9"/>
  <c r="E11" i="9"/>
  <c r="D11" i="9"/>
  <c r="M10" i="9"/>
  <c r="L10" i="9"/>
  <c r="K10" i="9"/>
  <c r="J10" i="9"/>
  <c r="I10" i="9"/>
  <c r="H10" i="9"/>
  <c r="G10" i="9"/>
  <c r="F10" i="9"/>
  <c r="E10" i="9"/>
  <c r="D10" i="9"/>
  <c r="M9" i="9"/>
  <c r="L9" i="9"/>
  <c r="K9" i="9"/>
  <c r="J9" i="9"/>
  <c r="I9" i="9"/>
  <c r="H9" i="9"/>
  <c r="G9" i="9"/>
  <c r="F9" i="9"/>
  <c r="E9" i="9"/>
  <c r="D9" i="9"/>
  <c r="M8" i="9"/>
  <c r="L8" i="9"/>
  <c r="K8" i="9"/>
  <c r="J8" i="9"/>
  <c r="I8" i="9"/>
  <c r="H8" i="9"/>
  <c r="G8" i="9"/>
  <c r="F8" i="9"/>
  <c r="E8" i="9"/>
  <c r="D8" i="9"/>
  <c r="M7" i="9"/>
  <c r="L7" i="9"/>
  <c r="K7" i="9"/>
  <c r="J7" i="9"/>
  <c r="I7" i="9"/>
  <c r="H7" i="9"/>
  <c r="G7" i="9"/>
  <c r="F7" i="9"/>
  <c r="E7" i="9"/>
  <c r="D7" i="9"/>
  <c r="M6" i="9"/>
  <c r="L6" i="9"/>
  <c r="K6" i="9"/>
  <c r="J6" i="9"/>
  <c r="I6" i="9"/>
  <c r="H6" i="9"/>
  <c r="G6" i="9"/>
  <c r="F6" i="9"/>
  <c r="E6" i="9"/>
  <c r="D6" i="9"/>
  <c r="M5" i="9"/>
  <c r="L5" i="9"/>
  <c r="K5" i="9"/>
  <c r="J5" i="9"/>
  <c r="I5" i="9"/>
  <c r="H5" i="9"/>
  <c r="G5" i="9"/>
  <c r="F5" i="9"/>
  <c r="E5" i="9"/>
  <c r="D5" i="9"/>
  <c r="M4" i="9"/>
  <c r="L4" i="9"/>
  <c r="K4" i="9"/>
  <c r="J4" i="9"/>
  <c r="I4" i="9"/>
  <c r="H4" i="9"/>
  <c r="G4" i="9"/>
  <c r="F4" i="9"/>
  <c r="E4" i="9"/>
  <c r="D4" i="9"/>
  <c r="M33" i="8"/>
  <c r="L33" i="8"/>
  <c r="K33" i="8"/>
  <c r="J33" i="8"/>
  <c r="I33" i="8"/>
  <c r="H33" i="8"/>
  <c r="G33" i="8"/>
  <c r="F33" i="8"/>
  <c r="E33" i="8"/>
  <c r="D33" i="8"/>
  <c r="M32" i="8"/>
  <c r="L32" i="8"/>
  <c r="K32" i="8"/>
  <c r="J32" i="8"/>
  <c r="I32" i="8"/>
  <c r="H32" i="8"/>
  <c r="G32" i="8"/>
  <c r="F32" i="8"/>
  <c r="E32" i="8"/>
  <c r="D32" i="8"/>
  <c r="M31" i="8"/>
  <c r="L31" i="8"/>
  <c r="K31" i="8"/>
  <c r="J31" i="8"/>
  <c r="I31" i="8"/>
  <c r="H31" i="8"/>
  <c r="G31" i="8"/>
  <c r="F31" i="8"/>
  <c r="E31" i="8"/>
  <c r="D31" i="8"/>
  <c r="M30" i="8"/>
  <c r="L30" i="8"/>
  <c r="K30" i="8"/>
  <c r="J30" i="8"/>
  <c r="I30" i="8"/>
  <c r="H30" i="8"/>
  <c r="G30" i="8"/>
  <c r="F30" i="8"/>
  <c r="E30" i="8"/>
  <c r="D30" i="8"/>
  <c r="M29" i="8"/>
  <c r="L29" i="8"/>
  <c r="K29" i="8"/>
  <c r="J29" i="8"/>
  <c r="I29" i="8"/>
  <c r="H29" i="8"/>
  <c r="G29" i="8"/>
  <c r="F29" i="8"/>
  <c r="E29" i="8"/>
  <c r="D29" i="8"/>
  <c r="M28" i="8"/>
  <c r="L28" i="8"/>
  <c r="K28" i="8"/>
  <c r="J28" i="8"/>
  <c r="I28" i="8"/>
  <c r="H28" i="8"/>
  <c r="G28" i="8"/>
  <c r="F28" i="8"/>
  <c r="E28" i="8"/>
  <c r="D28" i="8"/>
  <c r="M27" i="8"/>
  <c r="L27" i="8"/>
  <c r="K27" i="8"/>
  <c r="J27" i="8"/>
  <c r="I27" i="8"/>
  <c r="H27" i="8"/>
  <c r="G27" i="8"/>
  <c r="F27" i="8"/>
  <c r="E27" i="8"/>
  <c r="D27" i="8"/>
  <c r="M26" i="8"/>
  <c r="L26" i="8"/>
  <c r="K26" i="8"/>
  <c r="J26" i="8"/>
  <c r="I26" i="8"/>
  <c r="H26" i="8"/>
  <c r="G26" i="8"/>
  <c r="F26" i="8"/>
  <c r="E26" i="8"/>
  <c r="D26" i="8"/>
  <c r="M25" i="8"/>
  <c r="L25" i="8"/>
  <c r="K25" i="8"/>
  <c r="J25" i="8"/>
  <c r="I25" i="8"/>
  <c r="H25" i="8"/>
  <c r="G25" i="8"/>
  <c r="F25" i="8"/>
  <c r="E25" i="8"/>
  <c r="D25" i="8"/>
  <c r="M24" i="8"/>
  <c r="L24" i="8"/>
  <c r="K24" i="8"/>
  <c r="J24" i="8"/>
  <c r="I24" i="8"/>
  <c r="H24" i="8"/>
  <c r="G24" i="8"/>
  <c r="F24" i="8"/>
  <c r="E24" i="8"/>
  <c r="D24" i="8"/>
  <c r="M23" i="8"/>
  <c r="L23" i="8"/>
  <c r="K23" i="8"/>
  <c r="J23" i="8"/>
  <c r="I23" i="8"/>
  <c r="H23" i="8"/>
  <c r="G23" i="8"/>
  <c r="F23" i="8"/>
  <c r="E23" i="8"/>
  <c r="D23" i="8"/>
  <c r="M22" i="8"/>
  <c r="L22" i="8"/>
  <c r="K22" i="8"/>
  <c r="J22" i="8"/>
  <c r="I22" i="8"/>
  <c r="H22" i="8"/>
  <c r="G22" i="8"/>
  <c r="F22" i="8"/>
  <c r="E22" i="8"/>
  <c r="D22" i="8"/>
  <c r="M21" i="8"/>
  <c r="L21" i="8"/>
  <c r="K21" i="8"/>
  <c r="J21" i="8"/>
  <c r="I21" i="8"/>
  <c r="H21" i="8"/>
  <c r="G21" i="8"/>
  <c r="F21" i="8"/>
  <c r="E21" i="8"/>
  <c r="D21" i="8"/>
  <c r="M20" i="8"/>
  <c r="L20" i="8"/>
  <c r="K20" i="8"/>
  <c r="J20" i="8"/>
  <c r="I20" i="8"/>
  <c r="H20" i="8"/>
  <c r="G20" i="8"/>
  <c r="F20" i="8"/>
  <c r="E20" i="8"/>
  <c r="D20" i="8"/>
  <c r="M19" i="8"/>
  <c r="L19" i="8"/>
  <c r="K19" i="8"/>
  <c r="J19" i="8"/>
  <c r="I19" i="8"/>
  <c r="H19" i="8"/>
  <c r="G19" i="8"/>
  <c r="F19" i="8"/>
  <c r="E19" i="8"/>
  <c r="D19" i="8"/>
  <c r="M18" i="8"/>
  <c r="L18" i="8"/>
  <c r="K18" i="8"/>
  <c r="J18" i="8"/>
  <c r="I18" i="8"/>
  <c r="H18" i="8"/>
  <c r="G18" i="8"/>
  <c r="F18" i="8"/>
  <c r="E18" i="8"/>
  <c r="D18" i="8"/>
  <c r="M17" i="8"/>
  <c r="L17" i="8"/>
  <c r="K17" i="8"/>
  <c r="J17" i="8"/>
  <c r="I17" i="8"/>
  <c r="H17" i="8"/>
  <c r="G17" i="8"/>
  <c r="F17" i="8"/>
  <c r="E17" i="8"/>
  <c r="D17" i="8"/>
  <c r="M16" i="8"/>
  <c r="L16" i="8"/>
  <c r="K16" i="8"/>
  <c r="J16" i="8"/>
  <c r="I16" i="8"/>
  <c r="H16" i="8"/>
  <c r="G16" i="8"/>
  <c r="F16" i="8"/>
  <c r="E16" i="8"/>
  <c r="D16" i="8"/>
  <c r="M15" i="8"/>
  <c r="L15" i="8"/>
  <c r="K15" i="8"/>
  <c r="J15" i="8"/>
  <c r="I15" i="8"/>
  <c r="H15" i="8"/>
  <c r="G15" i="8"/>
  <c r="F15" i="8"/>
  <c r="E15" i="8"/>
  <c r="D15" i="8"/>
  <c r="M14" i="8"/>
  <c r="L14" i="8"/>
  <c r="K14" i="8"/>
  <c r="J14" i="8"/>
  <c r="I14" i="8"/>
  <c r="H14" i="8"/>
  <c r="G14" i="8"/>
  <c r="F14" i="8"/>
  <c r="E14" i="8"/>
  <c r="D14" i="8"/>
  <c r="M13" i="8"/>
  <c r="L13" i="8"/>
  <c r="K13" i="8"/>
  <c r="J13" i="8"/>
  <c r="I13" i="8"/>
  <c r="H13" i="8"/>
  <c r="G13" i="8"/>
  <c r="F13" i="8"/>
  <c r="E13" i="8"/>
  <c r="D13" i="8"/>
  <c r="M12" i="8"/>
  <c r="L12" i="8"/>
  <c r="K12" i="8"/>
  <c r="J12" i="8"/>
  <c r="I12" i="8"/>
  <c r="H12" i="8"/>
  <c r="G12" i="8"/>
  <c r="F12" i="8"/>
  <c r="E12" i="8"/>
  <c r="D12" i="8"/>
  <c r="M11" i="8"/>
  <c r="L11" i="8"/>
  <c r="K11" i="8"/>
  <c r="J11" i="8"/>
  <c r="I11" i="8"/>
  <c r="H11" i="8"/>
  <c r="G11" i="8"/>
  <c r="F11" i="8"/>
  <c r="E11" i="8"/>
  <c r="D11" i="8"/>
  <c r="M10" i="8"/>
  <c r="L10" i="8"/>
  <c r="K10" i="8"/>
  <c r="J10" i="8"/>
  <c r="I10" i="8"/>
  <c r="H10" i="8"/>
  <c r="G10" i="8"/>
  <c r="F10" i="8"/>
  <c r="E10" i="8"/>
  <c r="D10" i="8"/>
  <c r="M9" i="8"/>
  <c r="L9" i="8"/>
  <c r="K9" i="8"/>
  <c r="J9" i="8"/>
  <c r="I9" i="8"/>
  <c r="H9" i="8"/>
  <c r="G9" i="8"/>
  <c r="F9" i="8"/>
  <c r="E9" i="8"/>
  <c r="D9" i="8"/>
  <c r="M8" i="8"/>
  <c r="L8" i="8"/>
  <c r="K8" i="8"/>
  <c r="J8" i="8"/>
  <c r="I8" i="8"/>
  <c r="H8" i="8"/>
  <c r="G8" i="8"/>
  <c r="F8" i="8"/>
  <c r="E8" i="8"/>
  <c r="D8" i="8"/>
  <c r="M7" i="8"/>
  <c r="L7" i="8"/>
  <c r="K7" i="8"/>
  <c r="J7" i="8"/>
  <c r="I7" i="8"/>
  <c r="H7" i="8"/>
  <c r="G7" i="8"/>
  <c r="F7" i="8"/>
  <c r="E7" i="8"/>
  <c r="D7" i="8"/>
  <c r="M6" i="8"/>
  <c r="L6" i="8"/>
  <c r="K6" i="8"/>
  <c r="J6" i="8"/>
  <c r="I6" i="8"/>
  <c r="H6" i="8"/>
  <c r="G6" i="8"/>
  <c r="F6" i="8"/>
  <c r="E6" i="8"/>
  <c r="D6" i="8"/>
  <c r="M5" i="8"/>
  <c r="L5" i="8"/>
  <c r="K5" i="8"/>
  <c r="J5" i="8"/>
  <c r="I5" i="8"/>
  <c r="H5" i="8"/>
  <c r="G5" i="8"/>
  <c r="F5" i="8"/>
  <c r="E5" i="8"/>
  <c r="D5" i="8"/>
  <c r="M4" i="8"/>
  <c r="L4" i="8"/>
  <c r="K4" i="8"/>
  <c r="J4" i="8"/>
  <c r="I4" i="8"/>
  <c r="H4" i="8"/>
  <c r="G4" i="8"/>
  <c r="F4" i="8"/>
  <c r="E4" i="8"/>
  <c r="D4" i="8"/>
  <c r="M37" i="7"/>
  <c r="L37" i="7"/>
  <c r="K37" i="7"/>
  <c r="J37" i="7"/>
  <c r="I37" i="7"/>
  <c r="H37" i="7"/>
  <c r="G37" i="7"/>
  <c r="F37" i="7"/>
  <c r="E37" i="7"/>
  <c r="D37" i="7"/>
  <c r="M36" i="7"/>
  <c r="L36" i="7"/>
  <c r="K36" i="7"/>
  <c r="J36" i="7"/>
  <c r="I36" i="7"/>
  <c r="H36" i="7"/>
  <c r="G36" i="7"/>
  <c r="F36" i="7"/>
  <c r="E36" i="7"/>
  <c r="D36" i="7"/>
  <c r="M35" i="7"/>
  <c r="L35" i="7"/>
  <c r="K35" i="7"/>
  <c r="J35" i="7"/>
  <c r="I35" i="7"/>
  <c r="H35" i="7"/>
  <c r="G35" i="7"/>
  <c r="F35" i="7"/>
  <c r="E35" i="7"/>
  <c r="D35" i="7"/>
  <c r="M34" i="7"/>
  <c r="L34" i="7"/>
  <c r="K34" i="7"/>
  <c r="J34" i="7"/>
  <c r="I34" i="7"/>
  <c r="H34" i="7"/>
  <c r="G34" i="7"/>
  <c r="F34" i="7"/>
  <c r="E34" i="7"/>
  <c r="D34" i="7"/>
  <c r="M33" i="7"/>
  <c r="L33" i="7"/>
  <c r="K33" i="7"/>
  <c r="J33" i="7"/>
  <c r="I33" i="7"/>
  <c r="H33" i="7"/>
  <c r="G33" i="7"/>
  <c r="F33" i="7"/>
  <c r="E33" i="7"/>
  <c r="D33" i="7"/>
  <c r="M32" i="7"/>
  <c r="L32" i="7"/>
  <c r="K32" i="7"/>
  <c r="J32" i="7"/>
  <c r="I32" i="7"/>
  <c r="H32" i="7"/>
  <c r="G32" i="7"/>
  <c r="F32" i="7"/>
  <c r="E32" i="7"/>
  <c r="D32" i="7"/>
  <c r="M31" i="7"/>
  <c r="L31" i="7"/>
  <c r="K31" i="7"/>
  <c r="J31" i="7"/>
  <c r="I31" i="7"/>
  <c r="H31" i="7"/>
  <c r="G31" i="7"/>
  <c r="F31" i="7"/>
  <c r="E31" i="7"/>
  <c r="D31" i="7"/>
  <c r="M30" i="7"/>
  <c r="L30" i="7"/>
  <c r="K30" i="7"/>
  <c r="J30" i="7"/>
  <c r="I30" i="7"/>
  <c r="H30" i="7"/>
  <c r="G30" i="7"/>
  <c r="F30" i="7"/>
  <c r="E30" i="7"/>
  <c r="D30" i="7"/>
  <c r="M29" i="7"/>
  <c r="L29" i="7"/>
  <c r="K29" i="7"/>
  <c r="J29" i="7"/>
  <c r="I29" i="7"/>
  <c r="H29" i="7"/>
  <c r="G29" i="7"/>
  <c r="F29" i="7"/>
  <c r="E29" i="7"/>
  <c r="D29" i="7"/>
  <c r="M28" i="7"/>
  <c r="L28" i="7"/>
  <c r="K28" i="7"/>
  <c r="J28" i="7"/>
  <c r="I28" i="7"/>
  <c r="H28" i="7"/>
  <c r="G28" i="7"/>
  <c r="F28" i="7"/>
  <c r="E28" i="7"/>
  <c r="D28" i="7"/>
  <c r="M27" i="7"/>
  <c r="L27" i="7"/>
  <c r="K27" i="7"/>
  <c r="J27" i="7"/>
  <c r="I27" i="7"/>
  <c r="H27" i="7"/>
  <c r="G27" i="7"/>
  <c r="F27" i="7"/>
  <c r="E27" i="7"/>
  <c r="D27" i="7"/>
  <c r="M26" i="7"/>
  <c r="L26" i="7"/>
  <c r="K26" i="7"/>
  <c r="J26" i="7"/>
  <c r="I26" i="7"/>
  <c r="H26" i="7"/>
  <c r="G26" i="7"/>
  <c r="F26" i="7"/>
  <c r="E26" i="7"/>
  <c r="D26" i="7"/>
  <c r="M25" i="7"/>
  <c r="L25" i="7"/>
  <c r="K25" i="7"/>
  <c r="J25" i="7"/>
  <c r="I25" i="7"/>
  <c r="H25" i="7"/>
  <c r="G25" i="7"/>
  <c r="F25" i="7"/>
  <c r="E25" i="7"/>
  <c r="D25" i="7"/>
  <c r="M24" i="7"/>
  <c r="L24" i="7"/>
  <c r="K24" i="7"/>
  <c r="J24" i="7"/>
  <c r="I24" i="7"/>
  <c r="H24" i="7"/>
  <c r="G24" i="7"/>
  <c r="F24" i="7"/>
  <c r="E24" i="7"/>
  <c r="D24" i="7"/>
  <c r="M23" i="7"/>
  <c r="L23" i="7"/>
  <c r="K23" i="7"/>
  <c r="J23" i="7"/>
  <c r="I23" i="7"/>
  <c r="H23" i="7"/>
  <c r="G23" i="7"/>
  <c r="F23" i="7"/>
  <c r="E23" i="7"/>
  <c r="D23" i="7"/>
  <c r="M22" i="7"/>
  <c r="L22" i="7"/>
  <c r="K22" i="7"/>
  <c r="J22" i="7"/>
  <c r="I22" i="7"/>
  <c r="H22" i="7"/>
  <c r="G22" i="7"/>
  <c r="F22" i="7"/>
  <c r="E22" i="7"/>
  <c r="D22" i="7"/>
  <c r="M21" i="7"/>
  <c r="L21" i="7"/>
  <c r="K21" i="7"/>
  <c r="J21" i="7"/>
  <c r="I21" i="7"/>
  <c r="H21" i="7"/>
  <c r="G21" i="7"/>
  <c r="F21" i="7"/>
  <c r="E21" i="7"/>
  <c r="D21" i="7"/>
  <c r="M20" i="7"/>
  <c r="L20" i="7"/>
  <c r="K20" i="7"/>
  <c r="J20" i="7"/>
  <c r="I20" i="7"/>
  <c r="H20" i="7"/>
  <c r="G20" i="7"/>
  <c r="F20" i="7"/>
  <c r="E20" i="7"/>
  <c r="D20" i="7"/>
  <c r="M19" i="7"/>
  <c r="L19" i="7"/>
  <c r="K19" i="7"/>
  <c r="J19" i="7"/>
  <c r="I19" i="7"/>
  <c r="H19" i="7"/>
  <c r="G19" i="7"/>
  <c r="F19" i="7"/>
  <c r="E19" i="7"/>
  <c r="D19" i="7"/>
  <c r="M18" i="7"/>
  <c r="L18" i="7"/>
  <c r="K18" i="7"/>
  <c r="J18" i="7"/>
  <c r="I18" i="7"/>
  <c r="H18" i="7"/>
  <c r="G18" i="7"/>
  <c r="F18" i="7"/>
  <c r="E18" i="7"/>
  <c r="D18" i="7"/>
  <c r="M17" i="7"/>
  <c r="L17" i="7"/>
  <c r="K17" i="7"/>
  <c r="J17" i="7"/>
  <c r="I17" i="7"/>
  <c r="H17" i="7"/>
  <c r="G17" i="7"/>
  <c r="F17" i="7"/>
  <c r="E17" i="7"/>
  <c r="D17" i="7"/>
  <c r="M16" i="7"/>
  <c r="L16" i="7"/>
  <c r="K16" i="7"/>
  <c r="J16" i="7"/>
  <c r="I16" i="7"/>
  <c r="H16" i="7"/>
  <c r="G16" i="7"/>
  <c r="F16" i="7"/>
  <c r="E16" i="7"/>
  <c r="D16" i="7"/>
  <c r="M15" i="7"/>
  <c r="L15" i="7"/>
  <c r="K15" i="7"/>
  <c r="J15" i="7"/>
  <c r="I15" i="7"/>
  <c r="H15" i="7"/>
  <c r="G15" i="7"/>
  <c r="F15" i="7"/>
  <c r="E15" i="7"/>
  <c r="D15" i="7"/>
  <c r="M14" i="7"/>
  <c r="L14" i="7"/>
  <c r="K14" i="7"/>
  <c r="J14" i="7"/>
  <c r="I14" i="7"/>
  <c r="H14" i="7"/>
  <c r="G14" i="7"/>
  <c r="F14" i="7"/>
  <c r="E14" i="7"/>
  <c r="D14" i="7"/>
  <c r="M13" i="7"/>
  <c r="L13" i="7"/>
  <c r="K13" i="7"/>
  <c r="J13" i="7"/>
  <c r="I13" i="7"/>
  <c r="H13" i="7"/>
  <c r="G13" i="7"/>
  <c r="F13" i="7"/>
  <c r="E13" i="7"/>
  <c r="D13" i="7"/>
  <c r="M12" i="7"/>
  <c r="L12" i="7"/>
  <c r="K12" i="7"/>
  <c r="J12" i="7"/>
  <c r="I12" i="7"/>
  <c r="H12" i="7"/>
  <c r="G12" i="7"/>
  <c r="F12" i="7"/>
  <c r="E12" i="7"/>
  <c r="D12" i="7"/>
  <c r="M11" i="7"/>
  <c r="L11" i="7"/>
  <c r="K11" i="7"/>
  <c r="J11" i="7"/>
  <c r="I11" i="7"/>
  <c r="H11" i="7"/>
  <c r="G11" i="7"/>
  <c r="F11" i="7"/>
  <c r="E11" i="7"/>
  <c r="D11" i="7"/>
  <c r="M10" i="7"/>
  <c r="L10" i="7"/>
  <c r="K10" i="7"/>
  <c r="J10" i="7"/>
  <c r="I10" i="7"/>
  <c r="H10" i="7"/>
  <c r="G10" i="7"/>
  <c r="F10" i="7"/>
  <c r="E10" i="7"/>
  <c r="D10" i="7"/>
  <c r="M9" i="7"/>
  <c r="L9" i="7"/>
  <c r="K9" i="7"/>
  <c r="J9" i="7"/>
  <c r="I9" i="7"/>
  <c r="H9" i="7"/>
  <c r="G9" i="7"/>
  <c r="F9" i="7"/>
  <c r="E9" i="7"/>
  <c r="D9" i="7"/>
  <c r="M8" i="7"/>
  <c r="L8" i="7"/>
  <c r="K8" i="7"/>
  <c r="J8" i="7"/>
  <c r="I8" i="7"/>
  <c r="H8" i="7"/>
  <c r="G8" i="7"/>
  <c r="F8" i="7"/>
  <c r="E8" i="7"/>
  <c r="D8" i="7"/>
  <c r="M7" i="7"/>
  <c r="L7" i="7"/>
  <c r="K7" i="7"/>
  <c r="J7" i="7"/>
  <c r="I7" i="7"/>
  <c r="H7" i="7"/>
  <c r="G7" i="7"/>
  <c r="F7" i="7"/>
  <c r="E7" i="7"/>
  <c r="D7" i="7"/>
  <c r="M6" i="7"/>
  <c r="L6" i="7"/>
  <c r="K6" i="7"/>
  <c r="J6" i="7"/>
  <c r="I6" i="7"/>
  <c r="H6" i="7"/>
  <c r="G6" i="7"/>
  <c r="F6" i="7"/>
  <c r="E6" i="7"/>
  <c r="D6" i="7"/>
  <c r="M5" i="7"/>
  <c r="L5" i="7"/>
  <c r="K5" i="7"/>
  <c r="J5" i="7"/>
  <c r="I5" i="7"/>
  <c r="H5" i="7"/>
  <c r="G5" i="7"/>
  <c r="F5" i="7"/>
  <c r="E5" i="7"/>
  <c r="D5" i="7"/>
  <c r="M4" i="7"/>
  <c r="L4" i="7"/>
  <c r="K4" i="7"/>
  <c r="J4" i="7"/>
  <c r="I4" i="7"/>
  <c r="H4" i="7"/>
  <c r="G4" i="7"/>
  <c r="F4" i="7"/>
  <c r="E4" i="7"/>
  <c r="D4" i="7"/>
  <c r="M37" i="6"/>
  <c r="L37" i="6"/>
  <c r="K37" i="6"/>
  <c r="J37" i="6"/>
  <c r="I37" i="6"/>
  <c r="H37" i="6"/>
  <c r="G37" i="6"/>
  <c r="F37" i="6"/>
  <c r="E37" i="6"/>
  <c r="D37" i="6"/>
  <c r="M36" i="6"/>
  <c r="L36" i="6"/>
  <c r="K36" i="6"/>
  <c r="J36" i="6"/>
  <c r="I36" i="6"/>
  <c r="H36" i="6"/>
  <c r="G36" i="6"/>
  <c r="F36" i="6"/>
  <c r="E36" i="6"/>
  <c r="D36" i="6"/>
  <c r="M30" i="6"/>
  <c r="L30" i="6"/>
  <c r="K30" i="6"/>
  <c r="J30" i="6"/>
  <c r="I30" i="6"/>
  <c r="H30" i="6"/>
  <c r="G30" i="6"/>
  <c r="F30" i="6"/>
  <c r="E30" i="6"/>
  <c r="D30" i="6"/>
  <c r="M15" i="6"/>
  <c r="L15" i="6"/>
  <c r="K15" i="6"/>
  <c r="J15" i="6"/>
  <c r="I15" i="6"/>
  <c r="H15" i="6"/>
  <c r="G15" i="6"/>
  <c r="F15" i="6"/>
  <c r="E15" i="6"/>
  <c r="D15" i="6"/>
  <c r="M33" i="6"/>
  <c r="L33" i="6"/>
  <c r="K33" i="6"/>
  <c r="J33" i="6"/>
  <c r="I33" i="6"/>
  <c r="H33" i="6"/>
  <c r="G33" i="6"/>
  <c r="F33" i="6"/>
  <c r="E33" i="6"/>
  <c r="D33" i="6"/>
  <c r="M18" i="6"/>
  <c r="L18" i="6"/>
  <c r="K18" i="6"/>
  <c r="J18" i="6"/>
  <c r="I18" i="6"/>
  <c r="H18" i="6"/>
  <c r="G18" i="6"/>
  <c r="F18" i="6"/>
  <c r="E18" i="6"/>
  <c r="D18" i="6"/>
  <c r="M35" i="6"/>
  <c r="L35" i="6"/>
  <c r="K35" i="6"/>
  <c r="J35" i="6"/>
  <c r="I35" i="6"/>
  <c r="H35" i="6"/>
  <c r="G35" i="6"/>
  <c r="F35" i="6"/>
  <c r="E35" i="6"/>
  <c r="D35" i="6"/>
  <c r="M34" i="6"/>
  <c r="L34" i="6"/>
  <c r="K34" i="6"/>
  <c r="J34" i="6"/>
  <c r="I34" i="6"/>
  <c r="H34" i="6"/>
  <c r="G34" i="6"/>
  <c r="F34" i="6"/>
  <c r="E34" i="6"/>
  <c r="D34" i="6"/>
  <c r="M32" i="6"/>
  <c r="L32" i="6"/>
  <c r="K32" i="6"/>
  <c r="J32" i="6"/>
  <c r="I32" i="6"/>
  <c r="H32" i="6"/>
  <c r="G32" i="6"/>
  <c r="F32" i="6"/>
  <c r="E32" i="6"/>
  <c r="D32" i="6"/>
  <c r="M28" i="6"/>
  <c r="L28" i="6"/>
  <c r="K28" i="6"/>
  <c r="J28" i="6"/>
  <c r="I28" i="6"/>
  <c r="H28" i="6"/>
  <c r="G28" i="6"/>
  <c r="F28" i="6"/>
  <c r="E28" i="6"/>
  <c r="D28" i="6"/>
  <c r="M22" i="6"/>
  <c r="L22" i="6"/>
  <c r="K22" i="6"/>
  <c r="J22" i="6"/>
  <c r="I22" i="6"/>
  <c r="H22" i="6"/>
  <c r="G22" i="6"/>
  <c r="F22" i="6"/>
  <c r="E22" i="6"/>
  <c r="D22" i="6"/>
  <c r="M27" i="6"/>
  <c r="L27" i="6"/>
  <c r="K27" i="6"/>
  <c r="J27" i="6"/>
  <c r="I27" i="6"/>
  <c r="H27" i="6"/>
  <c r="G27" i="6"/>
  <c r="F27" i="6"/>
  <c r="E27" i="6"/>
  <c r="D27" i="6"/>
  <c r="M31" i="6"/>
  <c r="L31" i="6"/>
  <c r="K31" i="6"/>
  <c r="J31" i="6"/>
  <c r="I31" i="6"/>
  <c r="H31" i="6"/>
  <c r="G31" i="6"/>
  <c r="F31" i="6"/>
  <c r="E31" i="6"/>
  <c r="D31" i="6"/>
  <c r="M26" i="6"/>
  <c r="L26" i="6"/>
  <c r="K26" i="6"/>
  <c r="J26" i="6"/>
  <c r="I26" i="6"/>
  <c r="H26" i="6"/>
  <c r="G26" i="6"/>
  <c r="F26" i="6"/>
  <c r="E26" i="6"/>
  <c r="D26" i="6"/>
  <c r="M29" i="6"/>
  <c r="L29" i="6"/>
  <c r="K29" i="6"/>
  <c r="J29" i="6"/>
  <c r="I29" i="6"/>
  <c r="H29" i="6"/>
  <c r="G29" i="6"/>
  <c r="F29" i="6"/>
  <c r="E29" i="6"/>
  <c r="D29" i="6"/>
  <c r="M25" i="6"/>
  <c r="L25" i="6"/>
  <c r="K25" i="6"/>
  <c r="J25" i="6"/>
  <c r="I25" i="6"/>
  <c r="H25" i="6"/>
  <c r="G25" i="6"/>
  <c r="F25" i="6"/>
  <c r="E25" i="6"/>
  <c r="D25" i="6"/>
  <c r="M24" i="6"/>
  <c r="L24" i="6"/>
  <c r="K24" i="6"/>
  <c r="J24" i="6"/>
  <c r="I24" i="6"/>
  <c r="H24" i="6"/>
  <c r="G24" i="6"/>
  <c r="F24" i="6"/>
  <c r="E24" i="6"/>
  <c r="D24" i="6"/>
  <c r="M14" i="6"/>
  <c r="L14" i="6"/>
  <c r="K14" i="6"/>
  <c r="J14" i="6"/>
  <c r="I14" i="6"/>
  <c r="H14" i="6"/>
  <c r="G14" i="6"/>
  <c r="F14" i="6"/>
  <c r="E14" i="6"/>
  <c r="D14" i="6"/>
  <c r="M23" i="6"/>
  <c r="L23" i="6"/>
  <c r="K23" i="6"/>
  <c r="J23" i="6"/>
  <c r="I23" i="6"/>
  <c r="H23" i="6"/>
  <c r="G23" i="6"/>
  <c r="F23" i="6"/>
  <c r="E23" i="6"/>
  <c r="D23" i="6"/>
  <c r="M21" i="6"/>
  <c r="L21" i="6"/>
  <c r="K21" i="6"/>
  <c r="J21" i="6"/>
  <c r="I21" i="6"/>
  <c r="H21" i="6"/>
  <c r="G21" i="6"/>
  <c r="F21" i="6"/>
  <c r="E21" i="6"/>
  <c r="D21" i="6"/>
  <c r="M20" i="6"/>
  <c r="L20" i="6"/>
  <c r="K20" i="6"/>
  <c r="J20" i="6"/>
  <c r="I20" i="6"/>
  <c r="H20" i="6"/>
  <c r="G20" i="6"/>
  <c r="F20" i="6"/>
  <c r="E20" i="6"/>
  <c r="D20" i="6"/>
  <c r="M13" i="6"/>
  <c r="L13" i="6"/>
  <c r="K13" i="6"/>
  <c r="J13" i="6"/>
  <c r="I13" i="6"/>
  <c r="H13" i="6"/>
  <c r="G13" i="6"/>
  <c r="F13" i="6"/>
  <c r="E13" i="6"/>
  <c r="D13" i="6"/>
  <c r="M12" i="6"/>
  <c r="L12" i="6"/>
  <c r="K12" i="6"/>
  <c r="J12" i="6"/>
  <c r="I12" i="6"/>
  <c r="H12" i="6"/>
  <c r="G12" i="6"/>
  <c r="F12" i="6"/>
  <c r="E12" i="6"/>
  <c r="D12" i="6"/>
  <c r="M17" i="6"/>
  <c r="L17" i="6"/>
  <c r="K17" i="6"/>
  <c r="J17" i="6"/>
  <c r="I17" i="6"/>
  <c r="H17" i="6"/>
  <c r="G17" i="6"/>
  <c r="F17" i="6"/>
  <c r="E17" i="6"/>
  <c r="D17" i="6"/>
  <c r="M19" i="6"/>
  <c r="L19" i="6"/>
  <c r="K19" i="6"/>
  <c r="J19" i="6"/>
  <c r="I19" i="6"/>
  <c r="H19" i="6"/>
  <c r="G19" i="6"/>
  <c r="F19" i="6"/>
  <c r="E19" i="6"/>
  <c r="D19" i="6"/>
  <c r="M11" i="6"/>
  <c r="L11" i="6"/>
  <c r="K11" i="6"/>
  <c r="J11" i="6"/>
  <c r="I11" i="6"/>
  <c r="H11" i="6"/>
  <c r="G11" i="6"/>
  <c r="F11" i="6"/>
  <c r="E11" i="6"/>
  <c r="D11" i="6"/>
  <c r="M16" i="6"/>
  <c r="L16" i="6"/>
  <c r="K16" i="6"/>
  <c r="J16" i="6"/>
  <c r="I16" i="6"/>
  <c r="H16" i="6"/>
  <c r="G16" i="6"/>
  <c r="F16" i="6"/>
  <c r="E16" i="6"/>
  <c r="D16" i="6"/>
  <c r="M10" i="6"/>
  <c r="L10" i="6"/>
  <c r="K10" i="6"/>
  <c r="J10" i="6"/>
  <c r="I10" i="6"/>
  <c r="H10" i="6"/>
  <c r="G10" i="6"/>
  <c r="F10" i="6"/>
  <c r="E10" i="6"/>
  <c r="D10" i="6"/>
  <c r="M9" i="6"/>
  <c r="L9" i="6"/>
  <c r="K9" i="6"/>
  <c r="J9" i="6"/>
  <c r="I9" i="6"/>
  <c r="H9" i="6"/>
  <c r="G9" i="6"/>
  <c r="F9" i="6"/>
  <c r="E9" i="6"/>
  <c r="D9" i="6"/>
  <c r="M8" i="6"/>
  <c r="L8" i="6"/>
  <c r="K8" i="6"/>
  <c r="J8" i="6"/>
  <c r="I8" i="6"/>
  <c r="H8" i="6"/>
  <c r="G8" i="6"/>
  <c r="F8" i="6"/>
  <c r="E8" i="6"/>
  <c r="D8" i="6"/>
  <c r="M7" i="6"/>
  <c r="L7" i="6"/>
  <c r="K7" i="6"/>
  <c r="J7" i="6"/>
  <c r="I7" i="6"/>
  <c r="H7" i="6"/>
  <c r="G7" i="6"/>
  <c r="F7" i="6"/>
  <c r="E7" i="6"/>
  <c r="D7" i="6"/>
  <c r="M6" i="6"/>
  <c r="L6" i="6"/>
  <c r="K6" i="6"/>
  <c r="J6" i="6"/>
  <c r="I6" i="6"/>
  <c r="H6" i="6"/>
  <c r="G6" i="6"/>
  <c r="F6" i="6"/>
  <c r="E6" i="6"/>
  <c r="D6" i="6"/>
  <c r="M5" i="6"/>
  <c r="L5" i="6"/>
  <c r="K5" i="6"/>
  <c r="J5" i="6"/>
  <c r="I5" i="6"/>
  <c r="H5" i="6"/>
  <c r="G5" i="6"/>
  <c r="F5" i="6"/>
  <c r="E5" i="6"/>
  <c r="D5" i="6"/>
  <c r="M4" i="6"/>
  <c r="L4" i="6"/>
  <c r="K4" i="6"/>
  <c r="J4" i="6"/>
  <c r="I4" i="6"/>
  <c r="H4" i="6"/>
  <c r="G4" i="6"/>
  <c r="F4" i="6"/>
  <c r="E4" i="6"/>
  <c r="D4" i="6"/>
  <c r="M38" i="5"/>
  <c r="L38" i="5"/>
  <c r="K38" i="5"/>
  <c r="J38" i="5"/>
  <c r="I38" i="5"/>
  <c r="H38" i="5"/>
  <c r="G38" i="5"/>
  <c r="F38" i="5"/>
  <c r="E38" i="5"/>
  <c r="D38" i="5"/>
  <c r="M37" i="5"/>
  <c r="L37" i="5"/>
  <c r="K37" i="5"/>
  <c r="J37" i="5"/>
  <c r="I37" i="5"/>
  <c r="H37" i="5"/>
  <c r="G37" i="5"/>
  <c r="F37" i="5"/>
  <c r="E37" i="5"/>
  <c r="D37" i="5"/>
  <c r="M36" i="5"/>
  <c r="L36" i="5"/>
  <c r="K36" i="5"/>
  <c r="J36" i="5"/>
  <c r="I36" i="5"/>
  <c r="H36" i="5"/>
  <c r="G36" i="5"/>
  <c r="F36" i="5"/>
  <c r="E36" i="5"/>
  <c r="D36" i="5"/>
  <c r="M35" i="5"/>
  <c r="L35" i="5"/>
  <c r="K35" i="5"/>
  <c r="J35" i="5"/>
  <c r="I35" i="5"/>
  <c r="H35" i="5"/>
  <c r="G35" i="5"/>
  <c r="F35" i="5"/>
  <c r="E35" i="5"/>
  <c r="D35" i="5"/>
  <c r="M34" i="5"/>
  <c r="L34" i="5"/>
  <c r="K34" i="5"/>
  <c r="J34" i="5"/>
  <c r="I34" i="5"/>
  <c r="H34" i="5"/>
  <c r="G34" i="5"/>
  <c r="F34" i="5"/>
  <c r="E34" i="5"/>
  <c r="D34" i="5"/>
  <c r="M33" i="5"/>
  <c r="L33" i="5"/>
  <c r="K33" i="5"/>
  <c r="J33" i="5"/>
  <c r="I33" i="5"/>
  <c r="H33" i="5"/>
  <c r="G33" i="5"/>
  <c r="F33" i="5"/>
  <c r="E33" i="5"/>
  <c r="D33" i="5"/>
  <c r="M32" i="5"/>
  <c r="L32" i="5"/>
  <c r="K32" i="5"/>
  <c r="J32" i="5"/>
  <c r="I32" i="5"/>
  <c r="H32" i="5"/>
  <c r="G32" i="5"/>
  <c r="F32" i="5"/>
  <c r="E32" i="5"/>
  <c r="D32" i="5"/>
  <c r="M31" i="5"/>
  <c r="L31" i="5"/>
  <c r="K31" i="5"/>
  <c r="J31" i="5"/>
  <c r="I31" i="5"/>
  <c r="H31" i="5"/>
  <c r="G31" i="5"/>
  <c r="F31" i="5"/>
  <c r="E31" i="5"/>
  <c r="D31" i="5"/>
  <c r="M30" i="5"/>
  <c r="L30" i="5"/>
  <c r="K30" i="5"/>
  <c r="J30" i="5"/>
  <c r="I30" i="5"/>
  <c r="H30" i="5"/>
  <c r="G30" i="5"/>
  <c r="F30" i="5"/>
  <c r="E30" i="5"/>
  <c r="D30" i="5"/>
  <c r="M29" i="5"/>
  <c r="L29" i="5"/>
  <c r="K29" i="5"/>
  <c r="J29" i="5"/>
  <c r="I29" i="5"/>
  <c r="H29" i="5"/>
  <c r="G29" i="5"/>
  <c r="F29" i="5"/>
  <c r="E29" i="5"/>
  <c r="D29" i="5"/>
  <c r="M28" i="5"/>
  <c r="L28" i="5"/>
  <c r="K28" i="5"/>
  <c r="J28" i="5"/>
  <c r="I28" i="5"/>
  <c r="H28" i="5"/>
  <c r="G28" i="5"/>
  <c r="F28" i="5"/>
  <c r="E28" i="5"/>
  <c r="D28" i="5"/>
  <c r="M27" i="5"/>
  <c r="L27" i="5"/>
  <c r="K27" i="5"/>
  <c r="J27" i="5"/>
  <c r="I27" i="5"/>
  <c r="H27" i="5"/>
  <c r="G27" i="5"/>
  <c r="F27" i="5"/>
  <c r="E27" i="5"/>
  <c r="D27" i="5"/>
  <c r="M26" i="5"/>
  <c r="L26" i="5"/>
  <c r="K26" i="5"/>
  <c r="J26" i="5"/>
  <c r="I26" i="5"/>
  <c r="H26" i="5"/>
  <c r="G26" i="5"/>
  <c r="F26" i="5"/>
  <c r="E26" i="5"/>
  <c r="D26" i="5"/>
  <c r="M25" i="5"/>
  <c r="L25" i="5"/>
  <c r="K25" i="5"/>
  <c r="J25" i="5"/>
  <c r="I25" i="5"/>
  <c r="H25" i="5"/>
  <c r="G25" i="5"/>
  <c r="F25" i="5"/>
  <c r="E25" i="5"/>
  <c r="D25" i="5"/>
  <c r="M24" i="5"/>
  <c r="L24" i="5"/>
  <c r="K24" i="5"/>
  <c r="J24" i="5"/>
  <c r="I24" i="5"/>
  <c r="H24" i="5"/>
  <c r="G24" i="5"/>
  <c r="F24" i="5"/>
  <c r="E24" i="5"/>
  <c r="D24" i="5"/>
  <c r="M23" i="5"/>
  <c r="L23" i="5"/>
  <c r="K23" i="5"/>
  <c r="J23" i="5"/>
  <c r="I23" i="5"/>
  <c r="H23" i="5"/>
  <c r="G23" i="5"/>
  <c r="F23" i="5"/>
  <c r="E23" i="5"/>
  <c r="D23" i="5"/>
  <c r="M22" i="5"/>
  <c r="L22" i="5"/>
  <c r="K22" i="5"/>
  <c r="J22" i="5"/>
  <c r="I22" i="5"/>
  <c r="H22" i="5"/>
  <c r="G22" i="5"/>
  <c r="F22" i="5"/>
  <c r="E22" i="5"/>
  <c r="D22" i="5"/>
  <c r="M21" i="5"/>
  <c r="L21" i="5"/>
  <c r="K21" i="5"/>
  <c r="J21" i="5"/>
  <c r="I21" i="5"/>
  <c r="H21" i="5"/>
  <c r="G21" i="5"/>
  <c r="F21" i="5"/>
  <c r="E21" i="5"/>
  <c r="D21" i="5"/>
  <c r="M20" i="5"/>
  <c r="L20" i="5"/>
  <c r="K20" i="5"/>
  <c r="J20" i="5"/>
  <c r="I20" i="5"/>
  <c r="H20" i="5"/>
  <c r="G20" i="5"/>
  <c r="F20" i="5"/>
  <c r="E20" i="5"/>
  <c r="D20" i="5"/>
  <c r="M19" i="5"/>
  <c r="L19" i="5"/>
  <c r="K19" i="5"/>
  <c r="J19" i="5"/>
  <c r="I19" i="5"/>
  <c r="H19" i="5"/>
  <c r="G19" i="5"/>
  <c r="F19" i="5"/>
  <c r="E19" i="5"/>
  <c r="D19" i="5"/>
  <c r="M18" i="5"/>
  <c r="L18" i="5"/>
  <c r="K18" i="5"/>
  <c r="J18" i="5"/>
  <c r="I18" i="5"/>
  <c r="H18" i="5"/>
  <c r="G18" i="5"/>
  <c r="F18" i="5"/>
  <c r="E18" i="5"/>
  <c r="D18" i="5"/>
  <c r="M17" i="5"/>
  <c r="L17" i="5"/>
  <c r="K17" i="5"/>
  <c r="J17" i="5"/>
  <c r="I17" i="5"/>
  <c r="H17" i="5"/>
  <c r="G17" i="5"/>
  <c r="F17" i="5"/>
  <c r="E17" i="5"/>
  <c r="D17" i="5"/>
  <c r="M16" i="5"/>
  <c r="L16" i="5"/>
  <c r="K16" i="5"/>
  <c r="J16" i="5"/>
  <c r="I16" i="5"/>
  <c r="H16" i="5"/>
  <c r="G16" i="5"/>
  <c r="F16" i="5"/>
  <c r="E16" i="5"/>
  <c r="D16" i="5"/>
  <c r="M15" i="5"/>
  <c r="L15" i="5"/>
  <c r="K15" i="5"/>
  <c r="J15" i="5"/>
  <c r="I15" i="5"/>
  <c r="H15" i="5"/>
  <c r="G15" i="5"/>
  <c r="F15" i="5"/>
  <c r="E15" i="5"/>
  <c r="D15" i="5"/>
  <c r="M14" i="5"/>
  <c r="L14" i="5"/>
  <c r="K14" i="5"/>
  <c r="J14" i="5"/>
  <c r="I14" i="5"/>
  <c r="H14" i="5"/>
  <c r="G14" i="5"/>
  <c r="F14" i="5"/>
  <c r="E14" i="5"/>
  <c r="D14" i="5"/>
  <c r="M13" i="5"/>
  <c r="L13" i="5"/>
  <c r="K13" i="5"/>
  <c r="J13" i="5"/>
  <c r="I13" i="5"/>
  <c r="H13" i="5"/>
  <c r="G13" i="5"/>
  <c r="F13" i="5"/>
  <c r="E13" i="5"/>
  <c r="D13" i="5"/>
  <c r="M12" i="5"/>
  <c r="L12" i="5"/>
  <c r="K12" i="5"/>
  <c r="J12" i="5"/>
  <c r="I12" i="5"/>
  <c r="H12" i="5"/>
  <c r="G12" i="5"/>
  <c r="F12" i="5"/>
  <c r="E12" i="5"/>
  <c r="D12" i="5"/>
  <c r="M11" i="5"/>
  <c r="L11" i="5"/>
  <c r="K11" i="5"/>
  <c r="J11" i="5"/>
  <c r="I11" i="5"/>
  <c r="H11" i="5"/>
  <c r="G11" i="5"/>
  <c r="F11" i="5"/>
  <c r="E11" i="5"/>
  <c r="D11" i="5"/>
  <c r="M10" i="5"/>
  <c r="L10" i="5"/>
  <c r="K10" i="5"/>
  <c r="J10" i="5"/>
  <c r="I10" i="5"/>
  <c r="H10" i="5"/>
  <c r="G10" i="5"/>
  <c r="F10" i="5"/>
  <c r="E10" i="5"/>
  <c r="D10" i="5"/>
  <c r="M9" i="5"/>
  <c r="L9" i="5"/>
  <c r="K9" i="5"/>
  <c r="J9" i="5"/>
  <c r="I9" i="5"/>
  <c r="H9" i="5"/>
  <c r="G9" i="5"/>
  <c r="F9" i="5"/>
  <c r="E9" i="5"/>
  <c r="D9" i="5"/>
  <c r="M8" i="5"/>
  <c r="L8" i="5"/>
  <c r="K8" i="5"/>
  <c r="J8" i="5"/>
  <c r="I8" i="5"/>
  <c r="H8" i="5"/>
  <c r="G8" i="5"/>
  <c r="F8" i="5"/>
  <c r="E8" i="5"/>
  <c r="D8" i="5"/>
  <c r="M7" i="5"/>
  <c r="L7" i="5"/>
  <c r="K7" i="5"/>
  <c r="J7" i="5"/>
  <c r="I7" i="5"/>
  <c r="H7" i="5"/>
  <c r="G7" i="5"/>
  <c r="F7" i="5"/>
  <c r="E7" i="5"/>
  <c r="D7" i="5"/>
  <c r="M6" i="5"/>
  <c r="L6" i="5"/>
  <c r="K6" i="5"/>
  <c r="J6" i="5"/>
  <c r="I6" i="5"/>
  <c r="H6" i="5"/>
  <c r="G6" i="5"/>
  <c r="F6" i="5"/>
  <c r="E6" i="5"/>
  <c r="D6" i="5"/>
  <c r="M5" i="5"/>
  <c r="L5" i="5"/>
  <c r="K5" i="5"/>
  <c r="J5" i="5"/>
  <c r="I5" i="5"/>
  <c r="H5" i="5"/>
  <c r="G5" i="5"/>
  <c r="F5" i="5"/>
  <c r="E5" i="5"/>
  <c r="D5" i="5"/>
  <c r="M4" i="5"/>
  <c r="L4" i="5"/>
  <c r="K4" i="5"/>
  <c r="J4" i="5"/>
  <c r="I4" i="5"/>
  <c r="H4" i="5"/>
  <c r="G4" i="5"/>
  <c r="F4" i="5"/>
  <c r="E4" i="5"/>
  <c r="D4" i="5"/>
  <c r="M38" i="3"/>
  <c r="L38" i="3"/>
  <c r="K38" i="3"/>
  <c r="J38" i="3"/>
  <c r="I38" i="3"/>
  <c r="H38" i="3"/>
  <c r="G38" i="3"/>
  <c r="F38" i="3"/>
  <c r="E38" i="3"/>
  <c r="D38" i="3"/>
  <c r="M37" i="3"/>
  <c r="L37" i="3"/>
  <c r="K37" i="3"/>
  <c r="J37" i="3"/>
  <c r="I37" i="3"/>
  <c r="H37" i="3"/>
  <c r="G37" i="3"/>
  <c r="F37" i="3"/>
  <c r="E37" i="3"/>
  <c r="D37" i="3"/>
  <c r="M36" i="3"/>
  <c r="L36" i="3"/>
  <c r="K36" i="3"/>
  <c r="J36" i="3"/>
  <c r="I36" i="3"/>
  <c r="H36" i="3"/>
  <c r="G36" i="3"/>
  <c r="F36" i="3"/>
  <c r="E36" i="3"/>
  <c r="D36" i="3"/>
  <c r="M35" i="3"/>
  <c r="L35" i="3"/>
  <c r="K35" i="3"/>
  <c r="J35" i="3"/>
  <c r="I35" i="3"/>
  <c r="H35" i="3"/>
  <c r="G35" i="3"/>
  <c r="F35" i="3"/>
  <c r="E35" i="3"/>
  <c r="D35" i="3"/>
  <c r="M34" i="3"/>
  <c r="L34" i="3"/>
  <c r="K34" i="3"/>
  <c r="J34" i="3"/>
  <c r="I34" i="3"/>
  <c r="H34" i="3"/>
  <c r="G34" i="3"/>
  <c r="F34" i="3"/>
  <c r="E34" i="3"/>
  <c r="D34" i="3"/>
  <c r="M33" i="3"/>
  <c r="L33" i="3"/>
  <c r="K33" i="3"/>
  <c r="J33" i="3"/>
  <c r="I33" i="3"/>
  <c r="H33" i="3"/>
  <c r="G33" i="3"/>
  <c r="F33" i="3"/>
  <c r="E33" i="3"/>
  <c r="D33" i="3"/>
  <c r="M32" i="3"/>
  <c r="L32" i="3"/>
  <c r="K32" i="3"/>
  <c r="J32" i="3"/>
  <c r="I32" i="3"/>
  <c r="H32" i="3"/>
  <c r="G32" i="3"/>
  <c r="F32" i="3"/>
  <c r="E32" i="3"/>
  <c r="D32" i="3"/>
  <c r="M31" i="3"/>
  <c r="L31" i="3"/>
  <c r="K31" i="3"/>
  <c r="J31" i="3"/>
  <c r="I31" i="3"/>
  <c r="H31" i="3"/>
  <c r="G31" i="3"/>
  <c r="F31" i="3"/>
  <c r="E31" i="3"/>
  <c r="D31" i="3"/>
  <c r="M30" i="3"/>
  <c r="L30" i="3"/>
  <c r="K30" i="3"/>
  <c r="J30" i="3"/>
  <c r="I30" i="3"/>
  <c r="H30" i="3"/>
  <c r="G30" i="3"/>
  <c r="F30" i="3"/>
  <c r="E30" i="3"/>
  <c r="D30" i="3"/>
  <c r="M29" i="3"/>
  <c r="L29" i="3"/>
  <c r="K29" i="3"/>
  <c r="J29" i="3"/>
  <c r="I29" i="3"/>
  <c r="H29" i="3"/>
  <c r="G29" i="3"/>
  <c r="F29" i="3"/>
  <c r="E29" i="3"/>
  <c r="D29" i="3"/>
  <c r="M28" i="3"/>
  <c r="L28" i="3"/>
  <c r="K28" i="3"/>
  <c r="J28" i="3"/>
  <c r="I28" i="3"/>
  <c r="H28" i="3"/>
  <c r="G28" i="3"/>
  <c r="F28" i="3"/>
  <c r="E28" i="3"/>
  <c r="D28" i="3"/>
  <c r="M27" i="3"/>
  <c r="L27" i="3"/>
  <c r="K27" i="3"/>
  <c r="J27" i="3"/>
  <c r="I27" i="3"/>
  <c r="H27" i="3"/>
  <c r="G27" i="3"/>
  <c r="F27" i="3"/>
  <c r="E27" i="3"/>
  <c r="D27" i="3"/>
  <c r="M26" i="3"/>
  <c r="L26" i="3"/>
  <c r="K26" i="3"/>
  <c r="J26" i="3"/>
  <c r="I26" i="3"/>
  <c r="H26" i="3"/>
  <c r="G26" i="3"/>
  <c r="F26" i="3"/>
  <c r="E26" i="3"/>
  <c r="D26" i="3"/>
  <c r="M25" i="3"/>
  <c r="L25" i="3"/>
  <c r="K25" i="3"/>
  <c r="J25" i="3"/>
  <c r="I25" i="3"/>
  <c r="H25" i="3"/>
  <c r="G25" i="3"/>
  <c r="F25" i="3"/>
  <c r="E25" i="3"/>
  <c r="D25" i="3"/>
  <c r="M24" i="3"/>
  <c r="L24" i="3"/>
  <c r="K24" i="3"/>
  <c r="J24" i="3"/>
  <c r="I24" i="3"/>
  <c r="H24" i="3"/>
  <c r="G24" i="3"/>
  <c r="F24" i="3"/>
  <c r="E24" i="3"/>
  <c r="D24" i="3"/>
  <c r="M23" i="3"/>
  <c r="L23" i="3"/>
  <c r="K23" i="3"/>
  <c r="J23" i="3"/>
  <c r="I23" i="3"/>
  <c r="H23" i="3"/>
  <c r="G23" i="3"/>
  <c r="F23" i="3"/>
  <c r="E23" i="3"/>
  <c r="D23" i="3"/>
  <c r="M22" i="3"/>
  <c r="L22" i="3"/>
  <c r="K22" i="3"/>
  <c r="J22" i="3"/>
  <c r="I22" i="3"/>
  <c r="H22" i="3"/>
  <c r="G22" i="3"/>
  <c r="F22" i="3"/>
  <c r="E22" i="3"/>
  <c r="D22" i="3"/>
  <c r="M21" i="3"/>
  <c r="L21" i="3"/>
  <c r="K21" i="3"/>
  <c r="J21" i="3"/>
  <c r="I21" i="3"/>
  <c r="H21" i="3"/>
  <c r="G21" i="3"/>
  <c r="F21" i="3"/>
  <c r="E21" i="3"/>
  <c r="D21" i="3"/>
  <c r="M20" i="3"/>
  <c r="L20" i="3"/>
  <c r="K20" i="3"/>
  <c r="J20" i="3"/>
  <c r="I20" i="3"/>
  <c r="H20" i="3"/>
  <c r="G20" i="3"/>
  <c r="F20" i="3"/>
  <c r="E20" i="3"/>
  <c r="D20" i="3"/>
  <c r="M19" i="3"/>
  <c r="L19" i="3"/>
  <c r="K19" i="3"/>
  <c r="J19" i="3"/>
  <c r="I19" i="3"/>
  <c r="H19" i="3"/>
  <c r="G19" i="3"/>
  <c r="F19" i="3"/>
  <c r="E19" i="3"/>
  <c r="D19" i="3"/>
  <c r="M18" i="3"/>
  <c r="L18" i="3"/>
  <c r="K18" i="3"/>
  <c r="J18" i="3"/>
  <c r="I18" i="3"/>
  <c r="H18" i="3"/>
  <c r="G18" i="3"/>
  <c r="F18" i="3"/>
  <c r="E18" i="3"/>
  <c r="D18" i="3"/>
  <c r="M17" i="3"/>
  <c r="L17" i="3"/>
  <c r="K17" i="3"/>
  <c r="J17" i="3"/>
  <c r="I17" i="3"/>
  <c r="H17" i="3"/>
  <c r="G17" i="3"/>
  <c r="F17" i="3"/>
  <c r="E17" i="3"/>
  <c r="D17" i="3"/>
  <c r="M16" i="3"/>
  <c r="L16" i="3"/>
  <c r="K16" i="3"/>
  <c r="J16" i="3"/>
  <c r="I16" i="3"/>
  <c r="H16" i="3"/>
  <c r="G16" i="3"/>
  <c r="F16" i="3"/>
  <c r="E16" i="3"/>
  <c r="D16" i="3"/>
  <c r="M15" i="3"/>
  <c r="L15" i="3"/>
  <c r="K15" i="3"/>
  <c r="J15" i="3"/>
  <c r="I15" i="3"/>
  <c r="H15" i="3"/>
  <c r="G15" i="3"/>
  <c r="F15" i="3"/>
  <c r="E15" i="3"/>
  <c r="D15" i="3"/>
  <c r="M14" i="3"/>
  <c r="L14" i="3"/>
  <c r="K14" i="3"/>
  <c r="J14" i="3"/>
  <c r="I14" i="3"/>
  <c r="H14" i="3"/>
  <c r="G14" i="3"/>
  <c r="F14" i="3"/>
  <c r="E14" i="3"/>
  <c r="D14" i="3"/>
  <c r="M13" i="3"/>
  <c r="L13" i="3"/>
  <c r="K13" i="3"/>
  <c r="J13" i="3"/>
  <c r="I13" i="3"/>
  <c r="H13" i="3"/>
  <c r="G13" i="3"/>
  <c r="F13" i="3"/>
  <c r="E13" i="3"/>
  <c r="D13" i="3"/>
  <c r="M12" i="3"/>
  <c r="L12" i="3"/>
  <c r="K12" i="3"/>
  <c r="J12" i="3"/>
  <c r="I12" i="3"/>
  <c r="H12" i="3"/>
  <c r="G12" i="3"/>
  <c r="F12" i="3"/>
  <c r="E12" i="3"/>
  <c r="D12" i="3"/>
  <c r="M11" i="3"/>
  <c r="L11" i="3"/>
  <c r="K11" i="3"/>
  <c r="J11" i="3"/>
  <c r="I11" i="3"/>
  <c r="H11" i="3"/>
  <c r="G11" i="3"/>
  <c r="F11" i="3"/>
  <c r="E11" i="3"/>
  <c r="D11" i="3"/>
  <c r="M10" i="3"/>
  <c r="L10" i="3"/>
  <c r="K10" i="3"/>
  <c r="J10" i="3"/>
  <c r="I10" i="3"/>
  <c r="H10" i="3"/>
  <c r="G10" i="3"/>
  <c r="F10" i="3"/>
  <c r="E10" i="3"/>
  <c r="D10" i="3"/>
  <c r="M9" i="3"/>
  <c r="L9" i="3"/>
  <c r="K9" i="3"/>
  <c r="J9" i="3"/>
  <c r="I9" i="3"/>
  <c r="H9" i="3"/>
  <c r="G9" i="3"/>
  <c r="F9" i="3"/>
  <c r="E9" i="3"/>
  <c r="D9" i="3"/>
  <c r="M8" i="3"/>
  <c r="L8" i="3"/>
  <c r="K8" i="3"/>
  <c r="J8" i="3"/>
  <c r="I8" i="3"/>
  <c r="H8" i="3"/>
  <c r="G8" i="3"/>
  <c r="F8" i="3"/>
  <c r="E8" i="3"/>
  <c r="D8" i="3"/>
  <c r="M7" i="3"/>
  <c r="L7" i="3"/>
  <c r="K7" i="3"/>
  <c r="J7" i="3"/>
  <c r="I7" i="3"/>
  <c r="H7" i="3"/>
  <c r="G7" i="3"/>
  <c r="F7" i="3"/>
  <c r="E7" i="3"/>
  <c r="D7" i="3"/>
  <c r="M6" i="3"/>
  <c r="L6" i="3"/>
  <c r="K6" i="3"/>
  <c r="J6" i="3"/>
  <c r="I6" i="3"/>
  <c r="H6" i="3"/>
  <c r="G6" i="3"/>
  <c r="F6" i="3"/>
  <c r="E6" i="3"/>
  <c r="D6" i="3"/>
  <c r="M5" i="3"/>
  <c r="L5" i="3"/>
  <c r="K5" i="3"/>
  <c r="J5" i="3"/>
  <c r="I5" i="3"/>
  <c r="H5" i="3"/>
  <c r="G5" i="3"/>
  <c r="F5" i="3"/>
  <c r="E5" i="3"/>
  <c r="D5" i="3"/>
  <c r="M4" i="3"/>
  <c r="L4" i="3"/>
  <c r="K4" i="3"/>
  <c r="J4" i="3"/>
  <c r="I4" i="3"/>
  <c r="H4" i="3"/>
  <c r="G4" i="3"/>
  <c r="F4" i="3"/>
  <c r="E4" i="3"/>
  <c r="D4" i="3"/>
  <c r="M38" i="2"/>
  <c r="L38" i="2"/>
  <c r="K38" i="2"/>
  <c r="J38" i="2"/>
  <c r="I38" i="2"/>
  <c r="H38" i="2"/>
  <c r="G38" i="2"/>
  <c r="F38" i="2"/>
  <c r="E38" i="2"/>
  <c r="D38" i="2"/>
  <c r="M37" i="2"/>
  <c r="L37" i="2"/>
  <c r="K37" i="2"/>
  <c r="J37" i="2"/>
  <c r="I37" i="2"/>
  <c r="H37" i="2"/>
  <c r="G37" i="2"/>
  <c r="F37" i="2"/>
  <c r="E37" i="2"/>
  <c r="D37" i="2"/>
  <c r="M36" i="2"/>
  <c r="L36" i="2"/>
  <c r="K36" i="2"/>
  <c r="J36" i="2"/>
  <c r="I36" i="2"/>
  <c r="H36" i="2"/>
  <c r="G36" i="2"/>
  <c r="F36" i="2"/>
  <c r="E36" i="2"/>
  <c r="D36" i="2"/>
  <c r="M35" i="2"/>
  <c r="L35" i="2"/>
  <c r="K35" i="2"/>
  <c r="J35" i="2"/>
  <c r="I35" i="2"/>
  <c r="H35" i="2"/>
  <c r="G35" i="2"/>
  <c r="F35" i="2"/>
  <c r="E35" i="2"/>
  <c r="D35" i="2"/>
  <c r="M34" i="2"/>
  <c r="L34" i="2"/>
  <c r="K34" i="2"/>
  <c r="J34" i="2"/>
  <c r="I34" i="2"/>
  <c r="H34" i="2"/>
  <c r="G34" i="2"/>
  <c r="F34" i="2"/>
  <c r="E34" i="2"/>
  <c r="D34" i="2"/>
  <c r="M33" i="2"/>
  <c r="L33" i="2"/>
  <c r="K33" i="2"/>
  <c r="J33" i="2"/>
  <c r="I33" i="2"/>
  <c r="H33" i="2"/>
  <c r="G33" i="2"/>
  <c r="F33" i="2"/>
  <c r="E33" i="2"/>
  <c r="D33" i="2"/>
  <c r="M32" i="2"/>
  <c r="L32" i="2"/>
  <c r="K32" i="2"/>
  <c r="J32" i="2"/>
  <c r="I32" i="2"/>
  <c r="H32" i="2"/>
  <c r="G32" i="2"/>
  <c r="F32" i="2"/>
  <c r="E32" i="2"/>
  <c r="D32" i="2"/>
  <c r="M31" i="2"/>
  <c r="L31" i="2"/>
  <c r="K31" i="2"/>
  <c r="J31" i="2"/>
  <c r="I31" i="2"/>
  <c r="H31" i="2"/>
  <c r="G31" i="2"/>
  <c r="F31" i="2"/>
  <c r="E31" i="2"/>
  <c r="D31" i="2"/>
  <c r="M30" i="2"/>
  <c r="L30" i="2"/>
  <c r="K30" i="2"/>
  <c r="J30" i="2"/>
  <c r="I30" i="2"/>
  <c r="H30" i="2"/>
  <c r="G30" i="2"/>
  <c r="F30" i="2"/>
  <c r="E30" i="2"/>
  <c r="D30" i="2"/>
  <c r="M29" i="2"/>
  <c r="L29" i="2"/>
  <c r="K29" i="2"/>
  <c r="J29" i="2"/>
  <c r="I29" i="2"/>
  <c r="H29" i="2"/>
  <c r="G29" i="2"/>
  <c r="F29" i="2"/>
  <c r="E29" i="2"/>
  <c r="D29" i="2"/>
  <c r="M28" i="2"/>
  <c r="L28" i="2"/>
  <c r="K28" i="2"/>
  <c r="J28" i="2"/>
  <c r="I28" i="2"/>
  <c r="H28" i="2"/>
  <c r="G28" i="2"/>
  <c r="F28" i="2"/>
  <c r="E28" i="2"/>
  <c r="D28" i="2"/>
  <c r="M27" i="2"/>
  <c r="L27" i="2"/>
  <c r="K27" i="2"/>
  <c r="J27" i="2"/>
  <c r="I27" i="2"/>
  <c r="H27" i="2"/>
  <c r="G27" i="2"/>
  <c r="F27" i="2"/>
  <c r="E27" i="2"/>
  <c r="D27" i="2"/>
  <c r="M26" i="2"/>
  <c r="L26" i="2"/>
  <c r="K26" i="2"/>
  <c r="J26" i="2"/>
  <c r="I26" i="2"/>
  <c r="H26" i="2"/>
  <c r="G26" i="2"/>
  <c r="F26" i="2"/>
  <c r="E26" i="2"/>
  <c r="D26" i="2"/>
  <c r="M25" i="2"/>
  <c r="L25" i="2"/>
  <c r="K25" i="2"/>
  <c r="J25" i="2"/>
  <c r="I25" i="2"/>
  <c r="H25" i="2"/>
  <c r="G25" i="2"/>
  <c r="F25" i="2"/>
  <c r="E25" i="2"/>
  <c r="D25" i="2"/>
  <c r="M24" i="2"/>
  <c r="L24" i="2"/>
  <c r="K24" i="2"/>
  <c r="J24" i="2"/>
  <c r="I24" i="2"/>
  <c r="H24" i="2"/>
  <c r="G24" i="2"/>
  <c r="F24" i="2"/>
  <c r="E24" i="2"/>
  <c r="D24" i="2"/>
  <c r="M23" i="2"/>
  <c r="L23" i="2"/>
  <c r="K23" i="2"/>
  <c r="J23" i="2"/>
  <c r="I23" i="2"/>
  <c r="H23" i="2"/>
  <c r="G23" i="2"/>
  <c r="F23" i="2"/>
  <c r="E23" i="2"/>
  <c r="D23" i="2"/>
  <c r="M22" i="2"/>
  <c r="L22" i="2"/>
  <c r="K22" i="2"/>
  <c r="J22" i="2"/>
  <c r="I22" i="2"/>
  <c r="H22" i="2"/>
  <c r="G22" i="2"/>
  <c r="F22" i="2"/>
  <c r="E22" i="2"/>
  <c r="D22" i="2"/>
  <c r="M21" i="2"/>
  <c r="L21" i="2"/>
  <c r="K21" i="2"/>
  <c r="J21" i="2"/>
  <c r="I21" i="2"/>
  <c r="H21" i="2"/>
  <c r="G21" i="2"/>
  <c r="F21" i="2"/>
  <c r="E21" i="2"/>
  <c r="D21" i="2"/>
  <c r="M20" i="2"/>
  <c r="L20" i="2"/>
  <c r="K20" i="2"/>
  <c r="J20" i="2"/>
  <c r="I20" i="2"/>
  <c r="H20" i="2"/>
  <c r="G20" i="2"/>
  <c r="F20" i="2"/>
  <c r="E20" i="2"/>
  <c r="D20" i="2"/>
  <c r="M19" i="2"/>
  <c r="L19" i="2"/>
  <c r="K19" i="2"/>
  <c r="J19" i="2"/>
  <c r="I19" i="2"/>
  <c r="H19" i="2"/>
  <c r="G19" i="2"/>
  <c r="F19" i="2"/>
  <c r="E19" i="2"/>
  <c r="D19" i="2"/>
  <c r="M18" i="2"/>
  <c r="L18" i="2"/>
  <c r="K18" i="2"/>
  <c r="J18" i="2"/>
  <c r="I18" i="2"/>
  <c r="H18" i="2"/>
  <c r="G18" i="2"/>
  <c r="F18" i="2"/>
  <c r="E18" i="2"/>
  <c r="D18" i="2"/>
  <c r="M17" i="2"/>
  <c r="L17" i="2"/>
  <c r="K17" i="2"/>
  <c r="J17" i="2"/>
  <c r="I17" i="2"/>
  <c r="H17" i="2"/>
  <c r="G17" i="2"/>
  <c r="F17" i="2"/>
  <c r="E17" i="2"/>
  <c r="D17" i="2"/>
  <c r="M16" i="2"/>
  <c r="L16" i="2"/>
  <c r="K16" i="2"/>
  <c r="J16" i="2"/>
  <c r="I16" i="2"/>
  <c r="H16" i="2"/>
  <c r="G16" i="2"/>
  <c r="F16" i="2"/>
  <c r="E16" i="2"/>
  <c r="D16" i="2"/>
  <c r="M15" i="2"/>
  <c r="L15" i="2"/>
  <c r="K15" i="2"/>
  <c r="J15" i="2"/>
  <c r="I15" i="2"/>
  <c r="H15" i="2"/>
  <c r="G15" i="2"/>
  <c r="F15" i="2"/>
  <c r="E15" i="2"/>
  <c r="D15" i="2"/>
  <c r="M14" i="2"/>
  <c r="L14" i="2"/>
  <c r="K14" i="2"/>
  <c r="J14" i="2"/>
  <c r="I14" i="2"/>
  <c r="H14" i="2"/>
  <c r="G14" i="2"/>
  <c r="F14" i="2"/>
  <c r="E14" i="2"/>
  <c r="D14" i="2"/>
  <c r="M13" i="2"/>
  <c r="L13" i="2"/>
  <c r="K13" i="2"/>
  <c r="J13" i="2"/>
  <c r="I13" i="2"/>
  <c r="H13" i="2"/>
  <c r="G13" i="2"/>
  <c r="F13" i="2"/>
  <c r="E13" i="2"/>
  <c r="D13" i="2"/>
  <c r="M12" i="2"/>
  <c r="L12" i="2"/>
  <c r="K12" i="2"/>
  <c r="J12" i="2"/>
  <c r="I12" i="2"/>
  <c r="H12" i="2"/>
  <c r="G12" i="2"/>
  <c r="F12" i="2"/>
  <c r="E12" i="2"/>
  <c r="D12" i="2"/>
  <c r="M11" i="2"/>
  <c r="L11" i="2"/>
  <c r="K11" i="2"/>
  <c r="J11" i="2"/>
  <c r="I11" i="2"/>
  <c r="H11" i="2"/>
  <c r="G11" i="2"/>
  <c r="F11" i="2"/>
  <c r="E11" i="2"/>
  <c r="D11" i="2"/>
  <c r="M10" i="2"/>
  <c r="L10" i="2"/>
  <c r="K10" i="2"/>
  <c r="J10" i="2"/>
  <c r="I10" i="2"/>
  <c r="H10" i="2"/>
  <c r="G10" i="2"/>
  <c r="F10" i="2"/>
  <c r="E10" i="2"/>
  <c r="D10" i="2"/>
  <c r="M9" i="2"/>
  <c r="L9" i="2"/>
  <c r="K9" i="2"/>
  <c r="J9" i="2"/>
  <c r="I9" i="2"/>
  <c r="H9" i="2"/>
  <c r="G9" i="2"/>
  <c r="F9" i="2"/>
  <c r="E9" i="2"/>
  <c r="D9" i="2"/>
  <c r="M8" i="2"/>
  <c r="L8" i="2"/>
  <c r="K8" i="2"/>
  <c r="J8" i="2"/>
  <c r="I8" i="2"/>
  <c r="H8" i="2"/>
  <c r="G8" i="2"/>
  <c r="F8" i="2"/>
  <c r="E8" i="2"/>
  <c r="D8" i="2"/>
  <c r="M7" i="2"/>
  <c r="L7" i="2"/>
  <c r="K7" i="2"/>
  <c r="J7" i="2"/>
  <c r="I7" i="2"/>
  <c r="H7" i="2"/>
  <c r="G7" i="2"/>
  <c r="F7" i="2"/>
  <c r="E7" i="2"/>
  <c r="D7" i="2"/>
  <c r="M6" i="2"/>
  <c r="L6" i="2"/>
  <c r="K6" i="2"/>
  <c r="J6" i="2"/>
  <c r="I6" i="2"/>
  <c r="H6" i="2"/>
  <c r="G6" i="2"/>
  <c r="F6" i="2"/>
  <c r="E6" i="2"/>
  <c r="D6" i="2"/>
  <c r="M5" i="2"/>
  <c r="L5" i="2"/>
  <c r="K5" i="2"/>
  <c r="J5" i="2"/>
  <c r="I5" i="2"/>
  <c r="H5" i="2"/>
  <c r="G5" i="2"/>
  <c r="F5" i="2"/>
  <c r="E5" i="2"/>
  <c r="D5" i="2"/>
  <c r="M4" i="2"/>
  <c r="L4" i="2"/>
  <c r="K4" i="2"/>
  <c r="J4" i="2"/>
  <c r="I4" i="2"/>
  <c r="H4" i="2"/>
  <c r="G4" i="2"/>
  <c r="F4" i="2"/>
  <c r="E4" i="2"/>
  <c r="D4" i="2"/>
  <c r="C8" i="29" l="1"/>
  <c r="C6" i="29"/>
  <c r="C17" i="29"/>
  <c r="C28" i="29"/>
  <c r="C5" i="29"/>
  <c r="C23" i="29"/>
  <c r="C37" i="29"/>
  <c r="C24" i="29"/>
  <c r="C33" i="29"/>
  <c r="C7" i="29"/>
  <c r="C19" i="29"/>
  <c r="C20" i="29"/>
  <c r="C21" i="29"/>
  <c r="C34" i="29"/>
  <c r="C14" i="29"/>
  <c r="C27" i="29"/>
  <c r="C36" i="29"/>
  <c r="C9" i="29"/>
  <c r="C29" i="29"/>
  <c r="C38" i="29"/>
  <c r="C35" i="29"/>
  <c r="C15" i="29"/>
  <c r="C32" i="29"/>
  <c r="C30" i="29"/>
  <c r="C4" i="29"/>
  <c r="C11" i="29"/>
  <c r="C25" i="29"/>
  <c r="C12" i="29"/>
  <c r="C22" i="29"/>
  <c r="C13" i="29"/>
  <c r="C16" i="29"/>
  <c r="C18" i="29"/>
  <c r="C26" i="29"/>
  <c r="C10" i="29"/>
  <c r="C20" i="15" l="1"/>
  <c r="C20" i="17"/>
  <c r="C20" i="16"/>
  <c r="C27" i="15"/>
  <c r="C27" i="17"/>
  <c r="C27" i="16"/>
  <c r="C14" i="17"/>
  <c r="C14" i="16"/>
  <c r="C14" i="15"/>
  <c r="C30" i="15"/>
  <c r="C30" i="17"/>
  <c r="C30" i="16"/>
  <c r="C17" i="17"/>
  <c r="C17" i="16"/>
  <c r="C17" i="15"/>
  <c r="C12" i="17"/>
  <c r="C12" i="16"/>
  <c r="C12" i="15"/>
  <c r="C29" i="17"/>
  <c r="C29" i="16"/>
  <c r="C29" i="15"/>
  <c r="C8" i="17"/>
  <c r="C8" i="16"/>
  <c r="C8" i="15"/>
  <c r="C33" i="17"/>
  <c r="C33" i="16"/>
  <c r="C33" i="15"/>
  <c r="C19" i="15"/>
  <c r="C19" i="17"/>
  <c r="C19" i="16"/>
  <c r="C18" i="15"/>
  <c r="C18" i="17"/>
  <c r="C18" i="16"/>
  <c r="C5" i="17"/>
  <c r="C5" i="16"/>
  <c r="C5" i="15"/>
  <c r="C6" i="17"/>
  <c r="C6" i="16"/>
  <c r="C6" i="15"/>
  <c r="C9" i="17"/>
  <c r="C9" i="16"/>
  <c r="C9" i="15"/>
  <c r="C26" i="17"/>
  <c r="C26" i="16"/>
  <c r="C26" i="15"/>
  <c r="C13" i="17"/>
  <c r="C13" i="16"/>
  <c r="C13" i="15"/>
  <c r="C25" i="17"/>
  <c r="C25" i="16"/>
  <c r="C25" i="15"/>
  <c r="C21" i="17"/>
  <c r="C21" i="16"/>
  <c r="C21" i="15"/>
  <c r="C32" i="17"/>
  <c r="C32" i="16"/>
  <c r="C32" i="15"/>
  <c r="C22" i="17"/>
  <c r="C22" i="16"/>
  <c r="C22" i="15"/>
  <c r="C15" i="15"/>
  <c r="C15" i="17"/>
  <c r="C15" i="16"/>
  <c r="C24" i="17"/>
  <c r="C24" i="16"/>
  <c r="C24" i="15"/>
  <c r="C16" i="17"/>
  <c r="C16" i="15"/>
  <c r="C16" i="16"/>
  <c r="C28" i="17"/>
  <c r="C28" i="16"/>
  <c r="C28" i="15"/>
  <c r="C11" i="15"/>
  <c r="C11" i="17"/>
  <c r="C11" i="16"/>
  <c r="C4" i="15"/>
  <c r="C4" i="17"/>
  <c r="C4" i="16"/>
  <c r="C23" i="15"/>
  <c r="C23" i="17"/>
  <c r="C23" i="16"/>
  <c r="C34" i="15"/>
  <c r="C34" i="17"/>
  <c r="C34" i="16"/>
  <c r="C7" i="15"/>
  <c r="C7" i="17"/>
  <c r="C7" i="16"/>
  <c r="C35" i="15"/>
  <c r="C35" i="17"/>
  <c r="C35" i="16"/>
  <c r="C10" i="17"/>
  <c r="C10" i="16"/>
  <c r="C10" i="15"/>
  <c r="C31" i="15"/>
  <c r="C31" i="17"/>
  <c r="C31" i="16"/>
  <c r="C21" i="25" l="1"/>
  <c r="C21" i="24"/>
  <c r="C21" i="19"/>
  <c r="C21" i="22"/>
  <c r="C21" i="10"/>
  <c r="C11" i="9"/>
  <c r="C21" i="13"/>
  <c r="C21" i="14"/>
  <c r="C21" i="12"/>
  <c r="C21" i="11"/>
  <c r="C16" i="8"/>
  <c r="C21" i="2"/>
  <c r="E91" i="2" s="1"/>
  <c r="C21" i="3"/>
  <c r="E91" i="3" s="1"/>
  <c r="C21" i="5"/>
  <c r="C5" i="25"/>
  <c r="C5" i="24"/>
  <c r="C5" i="19"/>
  <c r="C5" i="22"/>
  <c r="C5" i="10"/>
  <c r="C5" i="13"/>
  <c r="C5" i="14"/>
  <c r="C5" i="12"/>
  <c r="C5" i="11"/>
  <c r="C5" i="2"/>
  <c r="E75" i="2" s="1"/>
  <c r="C5" i="5"/>
  <c r="C5" i="3"/>
  <c r="E75" i="3" s="1"/>
  <c r="C6" i="24"/>
  <c r="C6" i="25"/>
  <c r="C6" i="22"/>
  <c r="C6" i="19"/>
  <c r="C6" i="11"/>
  <c r="C6" i="14"/>
  <c r="C6" i="12"/>
  <c r="C6" i="10"/>
  <c r="C6" i="13"/>
  <c r="C6" i="5"/>
  <c r="C6" i="2"/>
  <c r="E76" i="2" s="1"/>
  <c r="C6" i="3"/>
  <c r="E76" i="3" s="1"/>
  <c r="C7" i="25"/>
  <c r="C7" i="24"/>
  <c r="C7" i="19"/>
  <c r="C7" i="22"/>
  <c r="C7" i="13"/>
  <c r="C7" i="11"/>
  <c r="C4" i="9"/>
  <c r="C7" i="10"/>
  <c r="C7" i="14"/>
  <c r="C7" i="12"/>
  <c r="C5" i="8"/>
  <c r="C7" i="5"/>
  <c r="C7" i="2"/>
  <c r="E77" i="2" s="1"/>
  <c r="C7" i="3"/>
  <c r="E77" i="3" s="1"/>
  <c r="C12" i="25"/>
  <c r="C12" i="24"/>
  <c r="C12" i="22"/>
  <c r="C12" i="19"/>
  <c r="C12" i="14"/>
  <c r="C12" i="12"/>
  <c r="C12" i="11"/>
  <c r="C12" i="13"/>
  <c r="C12" i="10"/>
  <c r="C12" i="3"/>
  <c r="E82" i="3" s="1"/>
  <c r="C12" i="2"/>
  <c r="E82" i="2" s="1"/>
  <c r="C12" i="5"/>
  <c r="C29" i="25"/>
  <c r="C29" i="24"/>
  <c r="C29" i="19"/>
  <c r="C29" i="22"/>
  <c r="C29" i="10"/>
  <c r="C29" i="13"/>
  <c r="C29" i="14"/>
  <c r="C29" i="12"/>
  <c r="C29" i="11"/>
  <c r="C24" i="8"/>
  <c r="C29" i="2"/>
  <c r="E99" i="2" s="1"/>
  <c r="C29" i="5"/>
  <c r="C29" i="3"/>
  <c r="E99" i="3" s="1"/>
  <c r="C36" i="25"/>
  <c r="C36" i="24"/>
  <c r="C36" i="22"/>
  <c r="C36" i="19"/>
  <c r="C23" i="9"/>
  <c r="C36" i="14"/>
  <c r="C36" i="12"/>
  <c r="C36" i="11"/>
  <c r="C31" i="8"/>
  <c r="C36" i="13"/>
  <c r="C36" i="10"/>
  <c r="C36" i="3"/>
  <c r="E106" i="3" s="1"/>
  <c r="C36" i="5"/>
  <c r="C36" i="2"/>
  <c r="E106" i="2" s="1"/>
  <c r="C16" i="25"/>
  <c r="C16" i="24"/>
  <c r="C16" i="22"/>
  <c r="C16" i="19"/>
  <c r="C16" i="14"/>
  <c r="C16" i="12"/>
  <c r="C16" i="11"/>
  <c r="C11" i="8"/>
  <c r="C16" i="13"/>
  <c r="C16" i="10"/>
  <c r="C16" i="3"/>
  <c r="E86" i="3" s="1"/>
  <c r="C16" i="5"/>
  <c r="C16" i="2"/>
  <c r="E86" i="2" s="1"/>
  <c r="C23" i="20"/>
  <c r="C29" i="6"/>
  <c r="C10" i="20"/>
  <c r="C10" i="6"/>
  <c r="C34" i="20"/>
  <c r="C15" i="6"/>
  <c r="C24" i="20"/>
  <c r="C26" i="6"/>
  <c r="C17" i="20"/>
  <c r="C20" i="6"/>
  <c r="C26" i="20"/>
  <c r="C27" i="6"/>
  <c r="C7" i="20"/>
  <c r="C7" i="6"/>
  <c r="C18" i="20"/>
  <c r="C21" i="6"/>
  <c r="C30" i="21"/>
  <c r="C30" i="7"/>
  <c r="C13" i="21"/>
  <c r="C13" i="7"/>
  <c r="C4" i="21"/>
  <c r="C4" i="7"/>
  <c r="C25" i="21"/>
  <c r="C25" i="7"/>
  <c r="C36" i="21"/>
  <c r="C36" i="7"/>
  <c r="C9" i="21"/>
  <c r="C9" i="7"/>
  <c r="C37" i="21"/>
  <c r="C37" i="7"/>
  <c r="C12" i="21"/>
  <c r="C12" i="7"/>
  <c r="C33" i="21"/>
  <c r="C33" i="7"/>
  <c r="C22" i="25"/>
  <c r="C22" i="24"/>
  <c r="C22" i="22"/>
  <c r="C22" i="19"/>
  <c r="C22" i="11"/>
  <c r="C22" i="14"/>
  <c r="C22" i="12"/>
  <c r="C22" i="10"/>
  <c r="C12" i="9"/>
  <c r="C22" i="13"/>
  <c r="C17" i="8"/>
  <c r="C22" i="5"/>
  <c r="C22" i="2"/>
  <c r="E92" i="2" s="1"/>
  <c r="C22" i="3"/>
  <c r="E92" i="3" s="1"/>
  <c r="C30" i="25"/>
  <c r="C30" i="24"/>
  <c r="C30" i="22"/>
  <c r="C30" i="19"/>
  <c r="C30" i="11"/>
  <c r="C25" i="8"/>
  <c r="C30" i="14"/>
  <c r="C30" i="12"/>
  <c r="C30" i="10"/>
  <c r="C30" i="13"/>
  <c r="C18" i="9"/>
  <c r="C30" i="5"/>
  <c r="C30" i="2"/>
  <c r="E100" i="2" s="1"/>
  <c r="C30" i="3"/>
  <c r="E100" i="3" s="1"/>
  <c r="C17" i="25"/>
  <c r="C17" i="24"/>
  <c r="C17" i="19"/>
  <c r="C17" i="22"/>
  <c r="C17" i="10"/>
  <c r="C17" i="13"/>
  <c r="C17" i="14"/>
  <c r="C17" i="12"/>
  <c r="C17" i="11"/>
  <c r="C12" i="8"/>
  <c r="C17" i="2"/>
  <c r="E87" i="2" s="1"/>
  <c r="C17" i="5"/>
  <c r="C17" i="3"/>
  <c r="E87" i="3" s="1"/>
  <c r="C33" i="25"/>
  <c r="C33" i="24"/>
  <c r="C33" i="19"/>
  <c r="C33" i="22"/>
  <c r="C33" i="10"/>
  <c r="C33" i="13"/>
  <c r="C21" i="9"/>
  <c r="C33" i="14"/>
  <c r="C33" i="12"/>
  <c r="C33" i="11"/>
  <c r="C28" i="8"/>
  <c r="C33" i="2"/>
  <c r="E103" i="2" s="1"/>
  <c r="C33" i="3"/>
  <c r="E103" i="3" s="1"/>
  <c r="C33" i="5"/>
  <c r="C20" i="25"/>
  <c r="C20" i="24"/>
  <c r="C20" i="22"/>
  <c r="C20" i="19"/>
  <c r="C20" i="14"/>
  <c r="C20" i="12"/>
  <c r="C20" i="11"/>
  <c r="C15" i="8"/>
  <c r="C20" i="13"/>
  <c r="C20" i="10"/>
  <c r="C10" i="9"/>
  <c r="C20" i="3"/>
  <c r="E90" i="3" s="1"/>
  <c r="C20" i="5"/>
  <c r="C20" i="2"/>
  <c r="E90" i="2" s="1"/>
  <c r="C15" i="25"/>
  <c r="C15" i="24"/>
  <c r="C15" i="19"/>
  <c r="C15" i="22"/>
  <c r="C15" i="13"/>
  <c r="C15" i="11"/>
  <c r="C15" i="10"/>
  <c r="C15" i="14"/>
  <c r="C15" i="12"/>
  <c r="C15" i="5"/>
  <c r="C15" i="2"/>
  <c r="E85" i="2" s="1"/>
  <c r="C15" i="3"/>
  <c r="E85" i="3" s="1"/>
  <c r="C32" i="25"/>
  <c r="C32" i="24"/>
  <c r="C32" i="22"/>
  <c r="C32" i="19"/>
  <c r="C32" i="14"/>
  <c r="C32" i="12"/>
  <c r="C20" i="9"/>
  <c r="C32" i="11"/>
  <c r="C27" i="8"/>
  <c r="C32" i="13"/>
  <c r="C32" i="10"/>
  <c r="C32" i="3"/>
  <c r="E102" i="3" s="1"/>
  <c r="C32" i="2"/>
  <c r="E102" i="2" s="1"/>
  <c r="C32" i="5"/>
  <c r="C10" i="25"/>
  <c r="C10" i="24"/>
  <c r="C10" i="22"/>
  <c r="C10" i="19"/>
  <c r="C10" i="11"/>
  <c r="C10" i="14"/>
  <c r="C10" i="12"/>
  <c r="C10" i="10"/>
  <c r="C5" i="9"/>
  <c r="C10" i="13"/>
  <c r="C10" i="5"/>
  <c r="C10" i="2"/>
  <c r="E80" i="2" s="1"/>
  <c r="C7" i="8"/>
  <c r="C10" i="3"/>
  <c r="E80" i="3" s="1"/>
  <c r="C34" i="25"/>
  <c r="C34" i="24"/>
  <c r="C34" i="22"/>
  <c r="C34" i="19"/>
  <c r="C34" i="11"/>
  <c r="C29" i="8"/>
  <c r="C34" i="14"/>
  <c r="C34" i="12"/>
  <c r="C34" i="10"/>
  <c r="C34" i="13"/>
  <c r="C34" i="5"/>
  <c r="C34" i="2"/>
  <c r="E104" i="2" s="1"/>
  <c r="C34" i="3"/>
  <c r="E104" i="3" s="1"/>
  <c r="C21" i="20"/>
  <c r="C24" i="6"/>
  <c r="C20" i="20"/>
  <c r="C14" i="6"/>
  <c r="C5" i="20"/>
  <c r="C5" i="6"/>
  <c r="C6" i="20"/>
  <c r="C6" i="6"/>
  <c r="C11" i="20"/>
  <c r="C16" i="6"/>
  <c r="C28" i="20"/>
  <c r="C28" i="6"/>
  <c r="C15" i="20"/>
  <c r="C12" i="6"/>
  <c r="C27" i="20"/>
  <c r="C22" i="6"/>
  <c r="C23" i="21"/>
  <c r="C23" i="7"/>
  <c r="C11" i="21"/>
  <c r="C11" i="7"/>
  <c r="C34" i="21"/>
  <c r="C34" i="7"/>
  <c r="C24" i="21"/>
  <c r="C24" i="7"/>
  <c r="C17" i="21"/>
  <c r="C17" i="7"/>
  <c r="C26" i="21"/>
  <c r="C26" i="7"/>
  <c r="C8" i="21"/>
  <c r="C8" i="7"/>
  <c r="C18" i="21"/>
  <c r="C18" i="7"/>
  <c r="C23" i="25"/>
  <c r="C23" i="24"/>
  <c r="C23" i="19"/>
  <c r="C23" i="22"/>
  <c r="C23" i="13"/>
  <c r="C23" i="11"/>
  <c r="C23" i="10"/>
  <c r="C13" i="9"/>
  <c r="C23" i="14"/>
  <c r="C23" i="12"/>
  <c r="C23" i="5"/>
  <c r="C23" i="3"/>
  <c r="E93" i="3" s="1"/>
  <c r="C18" i="8"/>
  <c r="C23" i="2"/>
  <c r="E93" i="2" s="1"/>
  <c r="C14" i="25"/>
  <c r="C14" i="24"/>
  <c r="C14" i="22"/>
  <c r="C14" i="19"/>
  <c r="C14" i="11"/>
  <c r="C7" i="9"/>
  <c r="C14" i="14"/>
  <c r="C14" i="12"/>
  <c r="C14" i="10"/>
  <c r="C14" i="13"/>
  <c r="C14" i="2"/>
  <c r="E84" i="2" s="1"/>
  <c r="C14" i="5"/>
  <c r="C10" i="8"/>
  <c r="C14" i="3"/>
  <c r="E84" i="3" s="1"/>
  <c r="C4" i="24"/>
  <c r="C4" i="25"/>
  <c r="C4" i="22"/>
  <c r="C4" i="19"/>
  <c r="C4" i="14"/>
  <c r="C4" i="12"/>
  <c r="C4" i="11"/>
  <c r="C4" i="13"/>
  <c r="C4" i="10"/>
  <c r="C4" i="8"/>
  <c r="C4" i="3"/>
  <c r="E74" i="3" s="1"/>
  <c r="C4" i="5"/>
  <c r="C4" i="2"/>
  <c r="E74" i="2" s="1"/>
  <c r="C26" i="25"/>
  <c r="C26" i="24"/>
  <c r="C26" i="22"/>
  <c r="C26" i="19"/>
  <c r="C26" i="11"/>
  <c r="C26" i="14"/>
  <c r="C26" i="12"/>
  <c r="C26" i="10"/>
  <c r="C16" i="9"/>
  <c r="C26" i="13"/>
  <c r="C26" i="2"/>
  <c r="E96" i="2" s="1"/>
  <c r="C21" i="8"/>
  <c r="C26" i="5"/>
  <c r="C26" i="3"/>
  <c r="E96" i="3" s="1"/>
  <c r="C37" i="25"/>
  <c r="C37" i="24"/>
  <c r="C37" i="19"/>
  <c r="C37" i="22"/>
  <c r="C37" i="10"/>
  <c r="C37" i="13"/>
  <c r="C24" i="9"/>
  <c r="C37" i="14"/>
  <c r="C37" i="12"/>
  <c r="C37" i="11"/>
  <c r="C32" i="8"/>
  <c r="C37" i="2"/>
  <c r="E107" i="2" s="1"/>
  <c r="C37" i="3"/>
  <c r="E107" i="3" s="1"/>
  <c r="C37" i="5"/>
  <c r="C9" i="25"/>
  <c r="C9" i="24"/>
  <c r="C9" i="19"/>
  <c r="C9" i="22"/>
  <c r="C9" i="10"/>
  <c r="C9" i="13"/>
  <c r="C9" i="14"/>
  <c r="C9" i="12"/>
  <c r="C9" i="11"/>
  <c r="C9" i="2"/>
  <c r="E79" i="2" s="1"/>
  <c r="C6" i="8"/>
  <c r="C9" i="3"/>
  <c r="E79" i="3" s="1"/>
  <c r="C9" i="5"/>
  <c r="C38" i="25"/>
  <c r="E108" i="25" s="1"/>
  <c r="C38" i="24"/>
  <c r="C38" i="22"/>
  <c r="E108" i="22" s="1"/>
  <c r="C38" i="19"/>
  <c r="C38" i="11"/>
  <c r="C33" i="8"/>
  <c r="C38" i="14"/>
  <c r="C38" i="12"/>
  <c r="C38" i="10"/>
  <c r="C25" i="9"/>
  <c r="C38" i="13"/>
  <c r="C38" i="5"/>
  <c r="C38" i="2"/>
  <c r="E108" i="2" s="1"/>
  <c r="C38" i="3"/>
  <c r="E108" i="3" s="1"/>
  <c r="C13" i="25"/>
  <c r="C13" i="24"/>
  <c r="C13" i="19"/>
  <c r="C13" i="22"/>
  <c r="C13" i="10"/>
  <c r="C13" i="13"/>
  <c r="C13" i="14"/>
  <c r="C13" i="12"/>
  <c r="C13" i="11"/>
  <c r="C13" i="2"/>
  <c r="E83" i="2" s="1"/>
  <c r="C13" i="3"/>
  <c r="E83" i="3" s="1"/>
  <c r="C9" i="8"/>
  <c r="C13" i="5"/>
  <c r="C22" i="20"/>
  <c r="C25" i="6"/>
  <c r="C29" i="20"/>
  <c r="C32" i="6"/>
  <c r="C16" i="20"/>
  <c r="C13" i="6"/>
  <c r="C32" i="20"/>
  <c r="C18" i="6"/>
  <c r="C19" i="20"/>
  <c r="C23" i="6"/>
  <c r="C14" i="20"/>
  <c r="C17" i="6"/>
  <c r="C31" i="20"/>
  <c r="C35" i="6"/>
  <c r="C9" i="20"/>
  <c r="C9" i="6"/>
  <c r="C35" i="20"/>
  <c r="C30" i="6"/>
  <c r="C21" i="21"/>
  <c r="C21" i="7"/>
  <c r="C20" i="21"/>
  <c r="C20" i="7"/>
  <c r="C5" i="21"/>
  <c r="C5" i="7"/>
  <c r="C6" i="21"/>
  <c r="C6" i="7"/>
  <c r="C7" i="21"/>
  <c r="C7" i="7"/>
  <c r="C28" i="21"/>
  <c r="C28" i="7"/>
  <c r="C15" i="21"/>
  <c r="C15" i="7"/>
  <c r="C27" i="21"/>
  <c r="C27" i="7"/>
  <c r="C31" i="25"/>
  <c r="C31" i="24"/>
  <c r="C31" i="19"/>
  <c r="C31" i="22"/>
  <c r="C19" i="9"/>
  <c r="C31" i="13"/>
  <c r="C31" i="11"/>
  <c r="C26" i="8"/>
  <c r="C31" i="10"/>
  <c r="C31" i="14"/>
  <c r="C31" i="12"/>
  <c r="C31" i="5"/>
  <c r="C31" i="3"/>
  <c r="E101" i="3" s="1"/>
  <c r="C31" i="2"/>
  <c r="E101" i="2" s="1"/>
  <c r="C24" i="25"/>
  <c r="C24" i="24"/>
  <c r="C24" i="22"/>
  <c r="C24" i="19"/>
  <c r="C24" i="14"/>
  <c r="C24" i="12"/>
  <c r="C24" i="11"/>
  <c r="C19" i="8"/>
  <c r="C24" i="13"/>
  <c r="C24" i="10"/>
  <c r="C14" i="9"/>
  <c r="C24" i="3"/>
  <c r="E94" i="3" s="1"/>
  <c r="C24" i="2"/>
  <c r="E94" i="2" s="1"/>
  <c r="C24" i="5"/>
  <c r="C11" i="25"/>
  <c r="C11" i="24"/>
  <c r="C11" i="19"/>
  <c r="C11" i="22"/>
  <c r="C11" i="13"/>
  <c r="C11" i="11"/>
  <c r="C11" i="10"/>
  <c r="C11" i="14"/>
  <c r="C11" i="12"/>
  <c r="C6" i="9"/>
  <c r="C8" i="8"/>
  <c r="C11" i="5"/>
  <c r="C11" i="3"/>
  <c r="E81" i="3" s="1"/>
  <c r="C11" i="2"/>
  <c r="E81" i="2" s="1"/>
  <c r="C35" i="25"/>
  <c r="C35" i="24"/>
  <c r="C35" i="19"/>
  <c r="C35" i="22"/>
  <c r="C35" i="13"/>
  <c r="C35" i="11"/>
  <c r="C30" i="8"/>
  <c r="C35" i="10"/>
  <c r="C35" i="14"/>
  <c r="C35" i="12"/>
  <c r="C22" i="9"/>
  <c r="C35" i="5"/>
  <c r="C35" i="2"/>
  <c r="E105" i="2" s="1"/>
  <c r="C35" i="3"/>
  <c r="E105" i="3" s="1"/>
  <c r="C25" i="25"/>
  <c r="C25" i="24"/>
  <c r="C25" i="19"/>
  <c r="C25" i="22"/>
  <c r="C25" i="10"/>
  <c r="C15" i="9"/>
  <c r="C25" i="13"/>
  <c r="C25" i="14"/>
  <c r="C25" i="12"/>
  <c r="C25" i="11"/>
  <c r="C20" i="8"/>
  <c r="C25" i="2"/>
  <c r="E95" i="2" s="1"/>
  <c r="C25" i="3"/>
  <c r="E95" i="3" s="1"/>
  <c r="C25" i="5"/>
  <c r="C18" i="25"/>
  <c r="C18" i="24"/>
  <c r="C18" i="22"/>
  <c r="C18" i="19"/>
  <c r="C18" i="11"/>
  <c r="C18" i="14"/>
  <c r="C18" i="12"/>
  <c r="C18" i="10"/>
  <c r="C8" i="9"/>
  <c r="C18" i="13"/>
  <c r="C18" i="5"/>
  <c r="C18" i="2"/>
  <c r="E88" i="2" s="1"/>
  <c r="C13" i="8"/>
  <c r="C18" i="3"/>
  <c r="E88" i="3" s="1"/>
  <c r="C27" i="25"/>
  <c r="C27" i="24"/>
  <c r="C27" i="19"/>
  <c r="C27" i="22"/>
  <c r="C27" i="13"/>
  <c r="C27" i="11"/>
  <c r="C22" i="8"/>
  <c r="C27" i="10"/>
  <c r="C27" i="14"/>
  <c r="C27" i="12"/>
  <c r="C27" i="5"/>
  <c r="C27" i="3"/>
  <c r="E97" i="3" s="1"/>
  <c r="C27" i="2"/>
  <c r="E97" i="2" s="1"/>
  <c r="C8" i="25"/>
  <c r="C8" i="24"/>
  <c r="C8" i="22"/>
  <c r="C8" i="19"/>
  <c r="C8" i="14"/>
  <c r="C8" i="12"/>
  <c r="C8" i="11"/>
  <c r="C8" i="13"/>
  <c r="C8" i="10"/>
  <c r="C8" i="3"/>
  <c r="E78" i="3" s="1"/>
  <c r="C8" i="5"/>
  <c r="C8" i="2"/>
  <c r="E78" i="2" s="1"/>
  <c r="C19" i="25"/>
  <c r="C19" i="24"/>
  <c r="C19" i="19"/>
  <c r="C19" i="22"/>
  <c r="C19" i="13"/>
  <c r="C19" i="11"/>
  <c r="C19" i="10"/>
  <c r="C9" i="9"/>
  <c r="C19" i="14"/>
  <c r="C19" i="12"/>
  <c r="C14" i="8"/>
  <c r="C19" i="5"/>
  <c r="C19" i="2"/>
  <c r="E89" i="2" s="1"/>
  <c r="C19" i="3"/>
  <c r="E89" i="3" s="1"/>
  <c r="C28" i="25"/>
  <c r="C28" i="24"/>
  <c r="C28" i="22"/>
  <c r="C28" i="19"/>
  <c r="C28" i="14"/>
  <c r="C28" i="12"/>
  <c r="C28" i="11"/>
  <c r="C17" i="9"/>
  <c r="C23" i="8"/>
  <c r="C28" i="13"/>
  <c r="C28" i="10"/>
  <c r="C28" i="3"/>
  <c r="E98" i="3" s="1"/>
  <c r="C28" i="5"/>
  <c r="C28" i="2"/>
  <c r="E98" i="2" s="1"/>
  <c r="C30" i="20"/>
  <c r="C34" i="6"/>
  <c r="C13" i="20"/>
  <c r="C19" i="6"/>
  <c r="C4" i="20"/>
  <c r="C4" i="6"/>
  <c r="C25" i="20"/>
  <c r="C31" i="6"/>
  <c r="C36" i="20"/>
  <c r="C36" i="6"/>
  <c r="C8" i="20"/>
  <c r="C8" i="6"/>
  <c r="C37" i="20"/>
  <c r="C37" i="6"/>
  <c r="C12" i="20"/>
  <c r="C11" i="6"/>
  <c r="C33" i="20"/>
  <c r="C33" i="6"/>
  <c r="C22" i="21"/>
  <c r="C22" i="7"/>
  <c r="C29" i="21"/>
  <c r="C29" i="7"/>
  <c r="C16" i="21"/>
  <c r="C16" i="7"/>
  <c r="C32" i="21"/>
  <c r="C32" i="7"/>
  <c r="C19" i="21"/>
  <c r="C19" i="7"/>
  <c r="C14" i="21"/>
  <c r="C14" i="7"/>
  <c r="C31" i="21"/>
  <c r="C31" i="7"/>
  <c r="C10" i="21"/>
  <c r="C10" i="7"/>
  <c r="C35" i="21"/>
  <c r="C35" i="7"/>
</calcChain>
</file>

<file path=xl/sharedStrings.xml><?xml version="1.0" encoding="utf-8"?>
<sst xmlns="http://schemas.openxmlformats.org/spreadsheetml/2006/main" count="3931" uniqueCount="175">
  <si>
    <t>Canada</t>
  </si>
  <si>
    <t>United States</t>
  </si>
  <si>
    <t>China</t>
  </si>
  <si>
    <t>Korea, Rep.</t>
  </si>
  <si>
    <t>Japan</t>
  </si>
  <si>
    <t>Austria</t>
  </si>
  <si>
    <t>Belgium</t>
  </si>
  <si>
    <t>Bulgaria</t>
  </si>
  <si>
    <t>Cyprus</t>
  </si>
  <si>
    <t>Czech Republic</t>
  </si>
  <si>
    <t>Denmark</t>
  </si>
  <si>
    <t>Estonia</t>
  </si>
  <si>
    <t>Finland</t>
  </si>
  <si>
    <t>France</t>
  </si>
  <si>
    <t>Germany</t>
  </si>
  <si>
    <t>Greece</t>
  </si>
  <si>
    <t>Hungary</t>
  </si>
  <si>
    <t>Iceland</t>
  </si>
  <si>
    <t>Ireland</t>
  </si>
  <si>
    <t>Italy</t>
  </si>
  <si>
    <t>Latvia</t>
  </si>
  <si>
    <t>Lithuania</t>
  </si>
  <si>
    <t>Luxembourg</t>
  </si>
  <si>
    <t>Malta</t>
  </si>
  <si>
    <t>Netherlands</t>
  </si>
  <si>
    <t>Norway</t>
  </si>
  <si>
    <t>Poland</t>
  </si>
  <si>
    <t>Portugal</t>
  </si>
  <si>
    <t>Romania</t>
  </si>
  <si>
    <t>Slovak Republic</t>
  </si>
  <si>
    <t>Slovenia</t>
  </si>
  <si>
    <t>Spain</t>
  </si>
  <si>
    <t>Sweden</t>
  </si>
  <si>
    <t>Switzerland</t>
  </si>
  <si>
    <t>United Kingdom</t>
  </si>
  <si>
    <t>Share of population by educational attainment - 2017</t>
  </si>
  <si>
    <t>Electric power consumption kWh per capita) - 2014</t>
  </si>
  <si>
    <t>Electricity prices to households (€/kWh) - 2017</t>
  </si>
  <si>
    <t>CO2 emissions per capita (tonne of CO2/capita) - 2017</t>
  </si>
  <si>
    <t>Gasoline pump prices (€/l) - 2016</t>
  </si>
  <si>
    <t>Share of electricity from renewable sources over electricity production - 2016</t>
  </si>
  <si>
    <t>Urban population % of total pop - 2017</t>
  </si>
  <si>
    <t>GDP per capita - Purchase Parity Power (€/person) - 2017</t>
  </si>
  <si>
    <t>Ranking according to EPI score (1st is the best interm of envornmentally firendly country) - 2016</t>
  </si>
  <si>
    <t>Diffusion EV - 2017</t>
  </si>
  <si>
    <t>Latitude - distance to equator (km)</t>
  </si>
  <si>
    <t>SUMMARY OUTPUT</t>
  </si>
  <si>
    <t>Regression Statistics</t>
  </si>
  <si>
    <t>Multiple R</t>
  </si>
  <si>
    <t>R Square</t>
  </si>
  <si>
    <t>Adjusted R Square</t>
  </si>
  <si>
    <t>Standard Error</t>
  </si>
  <si>
    <t>Observations</t>
  </si>
  <si>
    <t>ANOVA</t>
  </si>
  <si>
    <t>Regression</t>
  </si>
  <si>
    <t>Residual</t>
  </si>
  <si>
    <t>Total</t>
  </si>
  <si>
    <t>Intercept</t>
  </si>
  <si>
    <t>df</t>
  </si>
  <si>
    <t>SS</t>
  </si>
  <si>
    <t>MS</t>
  </si>
  <si>
    <t>F</t>
  </si>
  <si>
    <t>Significance F</t>
  </si>
  <si>
    <t>Coefficients</t>
  </si>
  <si>
    <t>t Stat</t>
  </si>
  <si>
    <t>P-value</t>
  </si>
  <si>
    <t>Lower 95%</t>
  </si>
  <si>
    <t>Upper 95%</t>
  </si>
  <si>
    <t>Lower 95,0%</t>
  </si>
  <si>
    <t>Upper 95,0%</t>
  </si>
  <si>
    <t>RESIDUAL OUTPUT</t>
  </si>
  <si>
    <t>Observation</t>
  </si>
  <si>
    <t>Predicted Diffusion EV - 2017</t>
  </si>
  <si>
    <t>Residuals</t>
  </si>
  <si>
    <t>Residual è la differenza tra la y vera e la y stimata</t>
  </si>
  <si>
    <t>errore stima%</t>
  </si>
  <si>
    <t>Diffusion EV - 2017 (base ln)</t>
  </si>
  <si>
    <t>Predicted Diffusion EV - 2017 (base ln)</t>
  </si>
  <si>
    <t>CE: stands for city eliminated. We eliminated some cities because identical market share</t>
  </si>
  <si>
    <t>CE2: all countries with same market share have been erased. Only one has been conserved</t>
  </si>
  <si>
    <t>Diffusion PHEV - 2017 (base ln)</t>
  </si>
  <si>
    <t>Diffusion BEV - 2017 (base ln)</t>
  </si>
  <si>
    <t>Predicted Diffusion BEV - 2017 (base ln)</t>
  </si>
  <si>
    <t>Predicted Diffusion PHEV - 2017 (base ln)</t>
  </si>
  <si>
    <t>Standard Residuals</t>
  </si>
  <si>
    <t>Regression of EV (BEV+PHEV) with logarithm, 2017, no CO2 independent variable</t>
  </si>
  <si>
    <t>Linear regression of EV (BEV+PHEV), 2017, no CO2 independent variable</t>
  </si>
  <si>
    <t>Regression of BEV with logarithm, 2017, no CO2 independent variable</t>
  </si>
  <si>
    <t>Regression of PHEV with logarithm, 2017, no CO2 independent variable</t>
  </si>
  <si>
    <t>Diffusion EV per thousand pop - 2017</t>
  </si>
  <si>
    <t>Predicted Diffusion EV per thousand pop - 2017</t>
  </si>
  <si>
    <t>Diffusion BEV per thousand pop - 2017</t>
  </si>
  <si>
    <t>Predicted Diffusion BEV per thousand pop - 2017</t>
  </si>
  <si>
    <t>Electric power consumption (kWh per capita) - 2014</t>
  </si>
  <si>
    <t>Regression of BEV with logarithm, 2017, no CO2 independent variable - diffusion is logarithm of (number of BEV/thousand population)</t>
  </si>
  <si>
    <t>Regression of BEV with logarithm, 2017, no CO2 independent variable - diffusion is logarithm of (number of BEV/thousand population) - no ind. Variable: electric consumption per capita</t>
  </si>
  <si>
    <t>Regression of EV (BEV+PHEV) with logarithm, 2017, no CO2 independent variable - diffusion is logarithm of ( number of EV over thousands of people)</t>
  </si>
  <si>
    <t>Regression of PHEV with logarithm, 2017, no CO2 independent variable - diffusion is logarithm of (number of EV over thousands of people)</t>
  </si>
  <si>
    <t>Regression of PHEV with logarithm, 2017, no CO2 independent variable - diffusion is logarithm of (number of BEV/thousand population) - no ind. Variable: electric consumption per capita</t>
  </si>
  <si>
    <t>Regression of EV with logarithm, 2017, no CO2 independent variable - diffusion is logarithm of (number of BEV/thousand population) - no ind. Variable: electric consumption per capita</t>
  </si>
  <si>
    <t>Linear re_EV_17_no_CO2</t>
  </si>
  <si>
    <t>ln reg_EV_17_no CO2</t>
  </si>
  <si>
    <t>ln reg_BEV_17_no CO2</t>
  </si>
  <si>
    <t>ln reg_PHEV_17_no CO2</t>
  </si>
  <si>
    <t>Diffusion EV stock per thousand pop - 2017</t>
  </si>
  <si>
    <t>Diffusion BEV stock per thousand pop - 2017</t>
  </si>
  <si>
    <t>Predicted Diffusion EV stock per thousand pop - 2017</t>
  </si>
  <si>
    <t>Predicted Diffusion BEV stock per thousand pop - 2017</t>
  </si>
  <si>
    <t>ln reg_EV_17_no CO2 &amp; lat</t>
  </si>
  <si>
    <t>ln reg_BEV_17_no CO2 &amp; lat</t>
  </si>
  <si>
    <t>ln reg_PHEV_17_no CO2 &amp; lat</t>
  </si>
  <si>
    <t>Linear re_EV_17_no_CO2, lat &amp; el cons</t>
  </si>
  <si>
    <t>ln reg_EV_17_no CO2, lat &amp; el cons</t>
  </si>
  <si>
    <t>ln reg_BEV_17_no CO2, lat &amp; el cons</t>
  </si>
  <si>
    <t>ln reg_PHEV_17_no CO2, lat &amp; el cons</t>
  </si>
  <si>
    <t>Regression of EV (BEV+PHEV) with logarithm, 2017, no CO2 &amp; lat independent variable</t>
  </si>
  <si>
    <t>Regression of BEV with logarithm, 2017, no CO2 &amp; lat independent variable</t>
  </si>
  <si>
    <t>Latitude</t>
  </si>
  <si>
    <t xml:space="preserve">Correlation </t>
  </si>
  <si>
    <t>random pattern of residuals</t>
  </si>
  <si>
    <t>Vedere corso statistica poli: 05_regressione_semplice</t>
  </si>
  <si>
    <t>EPI score</t>
  </si>
  <si>
    <t>Linear re_EV_17_no_CO2, lat &amp; el cons_v2</t>
  </si>
  <si>
    <t>ln reg_EV_17_no CO2, lat &amp; el cons_v2</t>
  </si>
  <si>
    <t>ln reg_BEV_17_no CO2, lat &amp; el cons_v2</t>
  </si>
  <si>
    <t>ln reg_PHEV_17_no CO2, lat &amp; el cons_v2</t>
  </si>
  <si>
    <t>Tolerance</t>
  </si>
  <si>
    <t>VIF</t>
  </si>
  <si>
    <t>Tolerance (&gt;0,1 ok)</t>
  </si>
  <si>
    <t>Column 1</t>
  </si>
  <si>
    <t>Column 2</t>
  </si>
  <si>
    <t>Column 3</t>
  </si>
  <si>
    <t>Column 4</t>
  </si>
  <si>
    <t>Column 5</t>
  </si>
  <si>
    <t>Column 6</t>
  </si>
  <si>
    <t>Column 7</t>
  </si>
  <si>
    <t>Column 8</t>
  </si>
  <si>
    <t>EPI score - 2016</t>
  </si>
  <si>
    <t>Statistical variation</t>
  </si>
  <si>
    <t>Variable</t>
  </si>
  <si>
    <t>Diffusion EV</t>
  </si>
  <si>
    <t xml:space="preserve">Education </t>
  </si>
  <si>
    <t>Electricity prices</t>
  </si>
  <si>
    <t>Gasoline prices</t>
  </si>
  <si>
    <t>Share renewable energy</t>
  </si>
  <si>
    <t xml:space="preserve">Urban population </t>
  </si>
  <si>
    <t>GPD per capita</t>
  </si>
  <si>
    <t>EPI</t>
  </si>
  <si>
    <t>Max</t>
  </si>
  <si>
    <t>Min</t>
  </si>
  <si>
    <t>Ave</t>
  </si>
  <si>
    <t>Standard Deviation</t>
  </si>
  <si>
    <t>CV</t>
  </si>
  <si>
    <t>Linear re_EV_17</t>
  </si>
  <si>
    <t>ln reg_EV_17</t>
  </si>
  <si>
    <t>ln reg_BEV_17</t>
  </si>
  <si>
    <t>ln reg_PHEV_17</t>
  </si>
  <si>
    <t>Sheets explanation</t>
  </si>
  <si>
    <t>Linear regression of EV (BEV+PHEV), 2017</t>
  </si>
  <si>
    <t>Regression of PHEV with logarithm, 2017</t>
  </si>
  <si>
    <t>Regression of BEV with logarithm, 2017</t>
  </si>
  <si>
    <t>Regression of EV (BEV+PHEV) with logarithm, 2017</t>
  </si>
  <si>
    <t>X Variable 1</t>
  </si>
  <si>
    <t>X Variable 2</t>
  </si>
  <si>
    <t>X Variable 3</t>
  </si>
  <si>
    <t>X Variable 4</t>
  </si>
  <si>
    <t>X Variable 5</t>
  </si>
  <si>
    <t>X Variable 6</t>
  </si>
  <si>
    <t>Predicted Y</t>
  </si>
  <si>
    <t>ln reg_EV_no_EPI</t>
  </si>
  <si>
    <t>Diffusion as ln(#reg. EV/#tot. reg.) without EPI as explanatory variable</t>
  </si>
  <si>
    <r>
      <rPr>
        <b/>
        <sz val="11"/>
        <color theme="1"/>
        <rFont val="Calibri"/>
        <family val="2"/>
        <scheme val="minor"/>
      </rPr>
      <t>4rth model:</t>
    </r>
    <r>
      <rPr>
        <sz val="11"/>
        <color theme="1"/>
        <rFont val="Calibri"/>
        <family val="2"/>
        <scheme val="minor"/>
      </rPr>
      <t xml:space="preserve"> same as above but with PHEV instead of BEV</t>
    </r>
  </si>
  <si>
    <r>
      <rPr>
        <b/>
        <sz val="11"/>
        <color theme="1"/>
        <rFont val="Calibri"/>
        <family val="2"/>
        <scheme val="minor"/>
      </rPr>
      <t>3rd model:</t>
    </r>
    <r>
      <rPr>
        <sz val="11"/>
        <color theme="1"/>
        <rFont val="Calibri"/>
        <family val="2"/>
        <scheme val="minor"/>
      </rPr>
      <t xml:space="preserve"> same as above but with BEV instead of EV</t>
    </r>
  </si>
  <si>
    <r>
      <rPr>
        <b/>
        <sz val="11"/>
        <color theme="1"/>
        <rFont val="Calibri"/>
        <family val="2"/>
        <scheme val="minor"/>
      </rPr>
      <t xml:space="preserve">2nd model: </t>
    </r>
    <r>
      <rPr>
        <sz val="11"/>
        <color theme="1"/>
        <rFont val="Calibri"/>
        <family val="2"/>
        <scheme val="minor"/>
      </rPr>
      <t xml:space="preserve">Diffusion as ln(#reg. EV/#tot. reg.) </t>
    </r>
  </si>
  <si>
    <r>
      <rPr>
        <b/>
        <sz val="11"/>
        <color theme="1"/>
        <rFont val="Calibri"/>
        <family val="2"/>
        <scheme val="minor"/>
      </rPr>
      <t xml:space="preserve">1st model: </t>
    </r>
    <r>
      <rPr>
        <sz val="11"/>
        <color theme="1"/>
        <rFont val="Calibri"/>
        <family val="2"/>
        <scheme val="minor"/>
      </rPr>
      <t xml:space="preserve">Diffusion defined as #registration of EV/# tot. Reg.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</si>
</sst>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
    <numFmt numFmtId="165" formatCode="0.0000"/>
    <numFmt numFmtId="166" formatCode="#,##0.0"/>
    <numFmt numFmtId="167" formatCode="0.00000000"/>
    <numFmt numFmtId="168" formatCode="0.0000000"/>
    <numFmt numFmtId="169" formatCode="0.0000%"/>
    <numFmt numFmtId="170" formatCode="0.0"/>
    <numFmt numFmtId="171" formatCode="_-* #,##0_-;\-* #,##0_-;_-* &quot;-&quot;??_-;_-@_-"/>
    <numFmt numFmtId="172" formatCode="0.000"/>
  </numFmts>
  <fonts count="6" x14ac:knownFonts="1">
    <font>
      <sz val="11"/>
      <color theme="1"/>
      <name val="Calibri"/>
      <family val="2"/>
      <scheme val="minor"/>
    </font>
    <font>
      <sz val="11"/>
      <color theme="1"/>
      <name val="Calibri"/>
      <family val="2"/>
      <scheme val="minor"/>
    </font>
    <font>
      <b/>
      <sz val="9"/>
      <color theme="1"/>
      <name val="Calibri"/>
      <family val="2"/>
      <scheme val="minor"/>
    </font>
    <font>
      <i/>
      <sz val="11"/>
      <color theme="1"/>
      <name val="Calibri"/>
      <family val="2"/>
      <scheme val="minor"/>
    </font>
    <font>
      <u/>
      <sz val="11"/>
      <color theme="10"/>
      <name val="Calibri"/>
      <family val="2"/>
      <scheme val="minor"/>
    </font>
    <font>
      <b/>
      <sz val="11"/>
      <color theme="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4" tint="0.39997558519241921"/>
        <bgColor indexed="64"/>
      </patternFill>
    </fill>
  </fills>
  <borders count="4">
    <border>
      <left/>
      <right/>
      <top/>
      <bottom/>
      <diagonal/>
    </border>
    <border>
      <left/>
      <right/>
      <top/>
      <bottom style="medium">
        <color indexed="64"/>
      </bottom>
      <diagonal/>
    </border>
    <border>
      <left/>
      <right/>
      <top style="medium">
        <color indexed="64"/>
      </top>
      <bottom style="thin">
        <color indexed="64"/>
      </bottom>
      <diagonal/>
    </border>
    <border>
      <left/>
      <right style="thin">
        <color indexed="64"/>
      </right>
      <top/>
      <bottom/>
      <diagonal/>
    </border>
  </borders>
  <cellStyleXfs count="4">
    <xf numFmtId="0" fontId="0" fillId="0" borderId="0"/>
    <xf numFmtId="9" fontId="1" fillId="0" borderId="0" applyFont="0" applyFill="0" applyBorder="0" applyAlignment="0" applyProtection="0"/>
    <xf numFmtId="0" fontId="4" fillId="0" borderId="0" applyNumberFormat="0" applyFill="0" applyBorder="0" applyAlignment="0" applyProtection="0"/>
    <xf numFmtId="43" fontId="1" fillId="0" borderId="0" applyFont="0" applyFill="0" applyBorder="0" applyAlignment="0" applyProtection="0"/>
  </cellStyleXfs>
  <cellXfs count="55">
    <xf numFmtId="0" fontId="0" fillId="0" borderId="0" xfId="0"/>
    <xf numFmtId="0" fontId="2" fillId="0" borderId="0" xfId="0" applyFont="1" applyAlignment="1">
      <alignment horizontal="center" vertical="center" wrapText="1"/>
    </xf>
    <xf numFmtId="9" fontId="0" fillId="0" borderId="0" xfId="1" applyFont="1"/>
    <xf numFmtId="164" fontId="0" fillId="0" borderId="0" xfId="1" applyNumberFormat="1" applyFont="1"/>
    <xf numFmtId="10" fontId="0" fillId="0" borderId="0" xfId="1" applyNumberFormat="1" applyFont="1"/>
    <xf numFmtId="2" fontId="0" fillId="0" borderId="0" xfId="0" applyNumberFormat="1"/>
    <xf numFmtId="166" fontId="0" fillId="0" borderId="0" xfId="0" applyNumberFormat="1"/>
    <xf numFmtId="1" fontId="0" fillId="0" borderId="0" xfId="0" applyNumberFormat="1"/>
    <xf numFmtId="0" fontId="0" fillId="0" borderId="1" xfId="0" applyBorder="1"/>
    <xf numFmtId="0" fontId="3" fillId="0" borderId="2" xfId="0" applyFont="1" applyBorder="1" applyAlignment="1">
      <alignment horizontal="center"/>
    </xf>
    <xf numFmtId="0" fontId="3" fillId="0" borderId="2" xfId="0" applyFont="1" applyBorder="1" applyAlignment="1">
      <alignment horizontal="centerContinuous"/>
    </xf>
    <xf numFmtId="0" fontId="0" fillId="2" borderId="0" xfId="0" applyFill="1"/>
    <xf numFmtId="0" fontId="3" fillId="0" borderId="0" xfId="0" applyFont="1" applyAlignment="1">
      <alignment horizontal="center"/>
    </xf>
    <xf numFmtId="0" fontId="3" fillId="0" borderId="0" xfId="0" applyFont="1" applyAlignment="1">
      <alignment horizontal="left"/>
    </xf>
    <xf numFmtId="2" fontId="0" fillId="0" borderId="0" xfId="1" applyNumberFormat="1" applyFont="1"/>
    <xf numFmtId="165" fontId="0" fillId="0" borderId="0" xfId="1" applyNumberFormat="1" applyFont="1"/>
    <xf numFmtId="167" fontId="0" fillId="0" borderId="0" xfId="1" applyNumberFormat="1" applyFont="1"/>
    <xf numFmtId="0" fontId="0" fillId="3" borderId="0" xfId="0" applyFill="1"/>
    <xf numFmtId="0" fontId="0" fillId="3" borderId="1" xfId="0" applyFill="1" applyBorder="1"/>
    <xf numFmtId="168" fontId="0" fillId="0" borderId="0" xfId="0" applyNumberFormat="1"/>
    <xf numFmtId="168" fontId="0" fillId="4" borderId="0" xfId="0" applyNumberFormat="1" applyFill="1"/>
    <xf numFmtId="168" fontId="0" fillId="3" borderId="0" xfId="0" applyNumberFormat="1" applyFill="1"/>
    <xf numFmtId="168" fontId="0" fillId="0" borderId="1" xfId="0" applyNumberFormat="1" applyBorder="1"/>
    <xf numFmtId="0" fontId="4" fillId="0" borderId="0" xfId="2"/>
    <xf numFmtId="0" fontId="0" fillId="4" borderId="0" xfId="0" applyFill="1"/>
    <xf numFmtId="0" fontId="0" fillId="5" borderId="0" xfId="0" applyFill="1"/>
    <xf numFmtId="0" fontId="0" fillId="5" borderId="1" xfId="0" applyFill="1" applyBorder="1"/>
    <xf numFmtId="0" fontId="0" fillId="2" borderId="0" xfId="0" applyFill="1" applyAlignment="1">
      <alignment horizontal="center" vertical="center" wrapText="1"/>
    </xf>
    <xf numFmtId="0" fontId="0" fillId="6" borderId="0" xfId="0" applyFill="1" applyAlignment="1">
      <alignment horizontal="center" vertical="center" wrapText="1"/>
    </xf>
    <xf numFmtId="0" fontId="0" fillId="0" borderId="0" xfId="0" applyAlignment="1">
      <alignment horizontal="center" vertical="center"/>
    </xf>
    <xf numFmtId="0" fontId="5" fillId="0" borderId="0" xfId="0" applyFont="1"/>
    <xf numFmtId="169" fontId="0" fillId="0" borderId="0" xfId="1" applyNumberFormat="1" applyFont="1"/>
    <xf numFmtId="0" fontId="0" fillId="2" borderId="3" xfId="0" applyFill="1" applyBorder="1" applyAlignment="1">
      <alignment horizontal="center" vertical="center" wrapText="1"/>
    </xf>
    <xf numFmtId="169" fontId="0" fillId="0" borderId="3" xfId="1" applyNumberFormat="1" applyFont="1" applyBorder="1"/>
    <xf numFmtId="0" fontId="0" fillId="0" borderId="3" xfId="0" applyBorder="1"/>
    <xf numFmtId="0" fontId="0" fillId="0" borderId="0" xfId="0" applyAlignment="1">
      <alignment horizontal="center" vertical="center" wrapText="1"/>
    </xf>
    <xf numFmtId="0" fontId="0" fillId="0" borderId="0" xfId="0" applyFill="1" applyBorder="1" applyAlignment="1"/>
    <xf numFmtId="0" fontId="0" fillId="0" borderId="1" xfId="0" applyFill="1" applyBorder="1" applyAlignment="1"/>
    <xf numFmtId="0" fontId="3" fillId="0" borderId="2" xfId="0" applyFont="1" applyFill="1" applyBorder="1" applyAlignment="1">
      <alignment horizontal="center"/>
    </xf>
    <xf numFmtId="0" fontId="3" fillId="0" borderId="2" xfId="0" applyFont="1" applyFill="1" applyBorder="1" applyAlignment="1">
      <alignment horizontal="centerContinuous"/>
    </xf>
    <xf numFmtId="170" fontId="0" fillId="0" borderId="0" xfId="0" applyNumberFormat="1"/>
    <xf numFmtId="164" fontId="0" fillId="0" borderId="0" xfId="0" applyNumberFormat="1"/>
    <xf numFmtId="43" fontId="0" fillId="0" borderId="0" xfId="3" applyFont="1"/>
    <xf numFmtId="171" fontId="0" fillId="0" borderId="0" xfId="3" applyNumberFormat="1" applyFont="1"/>
    <xf numFmtId="172" fontId="0" fillId="0" borderId="0" xfId="0" applyNumberFormat="1"/>
    <xf numFmtId="0" fontId="0" fillId="7" borderId="0" xfId="0" applyFill="1" applyBorder="1" applyAlignment="1"/>
    <xf numFmtId="0" fontId="0" fillId="7" borderId="1" xfId="0" applyFill="1" applyBorder="1" applyAlignment="1"/>
    <xf numFmtId="0" fontId="0" fillId="0" borderId="0" xfId="0" applyFill="1"/>
    <xf numFmtId="0" fontId="2" fillId="0" borderId="0" xfId="0" applyFont="1" applyFill="1" applyAlignment="1">
      <alignment horizontal="center" vertical="center" wrapText="1"/>
    </xf>
    <xf numFmtId="2" fontId="0" fillId="0" borderId="0" xfId="1" applyNumberFormat="1" applyFont="1" applyFill="1"/>
    <xf numFmtId="9" fontId="0" fillId="0" borderId="0" xfId="1" applyFont="1" applyFill="1"/>
    <xf numFmtId="2" fontId="0" fillId="0" borderId="0" xfId="0" applyNumberFormat="1" applyFill="1"/>
    <xf numFmtId="10" fontId="0" fillId="0" borderId="0" xfId="1" applyNumberFormat="1" applyFont="1" applyFill="1"/>
    <xf numFmtId="1" fontId="0" fillId="0" borderId="0" xfId="0" applyNumberFormat="1" applyFill="1"/>
    <xf numFmtId="0" fontId="0" fillId="0" borderId="1" xfId="0" applyFill="1" applyBorder="1"/>
  </cellXfs>
  <cellStyles count="4">
    <cellStyle name="Comma" xfId="3" builtinId="3"/>
    <cellStyle name="Hyperlink" xfId="2" builtinId="8"/>
    <cellStyle name="Normal" xfId="0" builtinId="0"/>
    <cellStyle name="Percent" xfId="1" builtinId="5"/>
  </cellStyles>
  <dxfs count="5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
      <fill>
        <patternFill>
          <bgColor theme="7" tint="0.79998168889431442"/>
        </patternFill>
      </fill>
    </dxf>
    <dxf>
      <fill>
        <patternFill>
          <bgColor theme="4" tint="0.59996337778862885"/>
        </patternFill>
      </fill>
    </dxf>
    <dxf>
      <fill>
        <patternFill>
          <bgColor theme="7" tint="0.79998168889431442"/>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2.xml"/><Relationship Id="rId55"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externalLink" Target="externalLinks/externalLink3.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1.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8.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9.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Ex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Ex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'Linear reg_EV_17_no_CO2'!$C$3</c:f>
              <c:strCache>
                <c:ptCount val="1"/>
                <c:pt idx="0">
                  <c:v>Diffusion EV - 2017</c:v>
                </c:pt>
              </c:strCache>
            </c:strRef>
          </c:tx>
          <c:spPr>
            <a:solidFill>
              <a:schemeClr val="accent1"/>
            </a:solidFill>
            <a:ln>
              <a:noFill/>
            </a:ln>
            <a:effectLst/>
          </c:spPr>
          <c:invertIfNegative val="0"/>
          <c:cat>
            <c:strRef>
              <c:f>'Linear reg_EV_17_no_CO2'!$B$4:$B$38</c:f>
              <c:strCache>
                <c:ptCount val="35"/>
                <c:pt idx="0">
                  <c:v>Czech Republic</c:v>
                </c:pt>
                <c:pt idx="1">
                  <c:v>Estonia</c:v>
                </c:pt>
                <c:pt idx="2">
                  <c:v>Greece</c:v>
                </c:pt>
                <c:pt idx="3">
                  <c:v>Italy</c:v>
                </c:pt>
                <c:pt idx="4">
                  <c:v>Poland</c:v>
                </c:pt>
                <c:pt idx="5">
                  <c:v>Lithuania</c:v>
                </c:pt>
                <c:pt idx="6">
                  <c:v>Romania</c:v>
                </c:pt>
                <c:pt idx="7">
                  <c:v>Bulgaria</c:v>
                </c:pt>
                <c:pt idx="8">
                  <c:v>Malta</c:v>
                </c:pt>
                <c:pt idx="9">
                  <c:v>Slovak Republic</c:v>
                </c:pt>
                <c:pt idx="10">
                  <c:v>Belgium</c:v>
                </c:pt>
                <c:pt idx="11">
                  <c:v>Latvia</c:v>
                </c:pt>
                <c:pt idx="12">
                  <c:v>Spain</c:v>
                </c:pt>
                <c:pt idx="13">
                  <c:v>Cyprus</c:v>
                </c:pt>
                <c:pt idx="14">
                  <c:v>Ireland</c:v>
                </c:pt>
                <c:pt idx="15">
                  <c:v>Slovenia</c:v>
                </c:pt>
                <c:pt idx="16">
                  <c:v>Hungary</c:v>
                </c:pt>
                <c:pt idx="17">
                  <c:v>Japan</c:v>
                </c:pt>
                <c:pt idx="18">
                  <c:v>Canada</c:v>
                </c:pt>
                <c:pt idx="19">
                  <c:v>United States</c:v>
                </c:pt>
                <c:pt idx="20">
                  <c:v>Korea, Rep.</c:v>
                </c:pt>
                <c:pt idx="21">
                  <c:v>Germany</c:v>
                </c:pt>
                <c:pt idx="22">
                  <c:v>France</c:v>
                </c:pt>
                <c:pt idx="23">
                  <c:v>Luxembourg</c:v>
                </c:pt>
                <c:pt idx="24">
                  <c:v>United Kingdom</c:v>
                </c:pt>
                <c:pt idx="25">
                  <c:v>Portugal</c:v>
                </c:pt>
                <c:pt idx="26">
                  <c:v>Austria</c:v>
                </c:pt>
                <c:pt idx="27">
                  <c:v>China</c:v>
                </c:pt>
                <c:pt idx="28">
                  <c:v>Netherlands</c:v>
                </c:pt>
                <c:pt idx="29">
                  <c:v>Finland</c:v>
                </c:pt>
                <c:pt idx="30">
                  <c:v>Switzerland</c:v>
                </c:pt>
                <c:pt idx="31">
                  <c:v>Denmark</c:v>
                </c:pt>
                <c:pt idx="32">
                  <c:v>Sweden</c:v>
                </c:pt>
                <c:pt idx="33">
                  <c:v>Iceland</c:v>
                </c:pt>
                <c:pt idx="34">
                  <c:v>Norway</c:v>
                </c:pt>
              </c:strCache>
            </c:strRef>
          </c:cat>
          <c:val>
            <c:numRef>
              <c:f>'Linear reg_EV_17_no_CO2'!$C$4:$C$38</c:f>
              <c:numCache>
                <c:formatCode>0.0%</c:formatCode>
                <c:ptCount val="35"/>
                <c:pt idx="0">
                  <c:v>2E-3</c:v>
                </c:pt>
                <c:pt idx="1">
                  <c:v>2E-3</c:v>
                </c:pt>
                <c:pt idx="2">
                  <c:v>2E-3</c:v>
                </c:pt>
                <c:pt idx="3">
                  <c:v>2E-3</c:v>
                </c:pt>
                <c:pt idx="4">
                  <c:v>2E-3</c:v>
                </c:pt>
                <c:pt idx="5">
                  <c:v>3.0000000000000001E-3</c:v>
                </c:pt>
                <c:pt idx="6">
                  <c:v>3.0000000000000001E-3</c:v>
                </c:pt>
                <c:pt idx="7">
                  <c:v>4.0000000000000001E-3</c:v>
                </c:pt>
                <c:pt idx="8">
                  <c:v>4.0000000000000001E-3</c:v>
                </c:pt>
                <c:pt idx="9">
                  <c:v>4.0000000000000001E-3</c:v>
                </c:pt>
                <c:pt idx="10">
                  <c:v>6.0000000000000001E-3</c:v>
                </c:pt>
                <c:pt idx="11">
                  <c:v>6.0000000000000001E-3</c:v>
                </c:pt>
                <c:pt idx="12">
                  <c:v>6.0000000000000001E-3</c:v>
                </c:pt>
                <c:pt idx="13">
                  <c:v>7.0000000000000001E-3</c:v>
                </c:pt>
                <c:pt idx="14">
                  <c:v>7.0000000000000001E-3</c:v>
                </c:pt>
                <c:pt idx="15">
                  <c:v>8.0000000000000002E-3</c:v>
                </c:pt>
                <c:pt idx="16">
                  <c:v>9.0000000000000011E-3</c:v>
                </c:pt>
                <c:pt idx="17">
                  <c:v>0.01</c:v>
                </c:pt>
                <c:pt idx="18">
                  <c:v>1.0999999999999999E-2</c:v>
                </c:pt>
                <c:pt idx="19">
                  <c:v>1.2E-2</c:v>
                </c:pt>
                <c:pt idx="20">
                  <c:v>1.2E-2</c:v>
                </c:pt>
                <c:pt idx="21">
                  <c:v>1.4999999999999999E-2</c:v>
                </c:pt>
                <c:pt idx="22">
                  <c:v>1.8000000000000002E-2</c:v>
                </c:pt>
                <c:pt idx="23">
                  <c:v>1.9E-2</c:v>
                </c:pt>
                <c:pt idx="24">
                  <c:v>1.9E-2</c:v>
                </c:pt>
                <c:pt idx="25">
                  <c:v>1.9000000000000003E-2</c:v>
                </c:pt>
                <c:pt idx="26">
                  <c:v>0.02</c:v>
                </c:pt>
                <c:pt idx="27">
                  <c:v>2.1999999999999999E-2</c:v>
                </c:pt>
                <c:pt idx="28">
                  <c:v>2.1999999999999999E-2</c:v>
                </c:pt>
                <c:pt idx="29">
                  <c:v>2.5999999999999999E-2</c:v>
                </c:pt>
                <c:pt idx="30">
                  <c:v>2.7E-2</c:v>
                </c:pt>
                <c:pt idx="31">
                  <c:v>2.7000000000000003E-2</c:v>
                </c:pt>
                <c:pt idx="32">
                  <c:v>5.3000000000000005E-2</c:v>
                </c:pt>
                <c:pt idx="33">
                  <c:v>0.14000000000000001</c:v>
                </c:pt>
                <c:pt idx="34">
                  <c:v>0.39200000000000002</c:v>
                </c:pt>
              </c:numCache>
            </c:numRef>
          </c:val>
          <c:extLst>
            <c:ext xmlns:c16="http://schemas.microsoft.com/office/drawing/2014/chart" uri="{C3380CC4-5D6E-409C-BE32-E72D297353CC}">
              <c16:uniqueId val="{00000000-E775-4996-BF0B-F3C817519828}"/>
            </c:ext>
          </c:extLst>
        </c:ser>
        <c:dLbls>
          <c:showLegendKey val="0"/>
          <c:showVal val="0"/>
          <c:showCatName val="0"/>
          <c:showSerName val="0"/>
          <c:showPercent val="0"/>
          <c:showBubbleSize val="0"/>
        </c:dLbls>
        <c:gapWidth val="219"/>
        <c:overlap val="-27"/>
        <c:axId val="651371704"/>
        <c:axId val="651375640"/>
      </c:barChart>
      <c:catAx>
        <c:axId val="651371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375640"/>
        <c:crosses val="autoZero"/>
        <c:auto val="1"/>
        <c:lblAlgn val="ctr"/>
        <c:lblOffset val="100"/>
        <c:noMultiLvlLbl val="0"/>
      </c:catAx>
      <c:valAx>
        <c:axId val="65137564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371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yVal>
            <c:numRef>
              <c:f>'Linear rg_EV_17_no_CO2,lat,elc2'!$E$71:$E$105</c:f>
              <c:numCache>
                <c:formatCode>General</c:formatCode>
                <c:ptCount val="35"/>
                <c:pt idx="0">
                  <c:v>0.6712297070100709</c:v>
                </c:pt>
                <c:pt idx="1">
                  <c:v>0.71425765019644571</c:v>
                </c:pt>
                <c:pt idx="2">
                  <c:v>-0.64304972627687029</c:v>
                </c:pt>
                <c:pt idx="3">
                  <c:v>-0.90022502585612674</c:v>
                </c:pt>
                <c:pt idx="4">
                  <c:v>0.73634927948828088</c:v>
                </c:pt>
                <c:pt idx="5">
                  <c:v>-0.87315048894254732</c:v>
                </c:pt>
                <c:pt idx="6">
                  <c:v>-0.18100183829845565</c:v>
                </c:pt>
                <c:pt idx="7">
                  <c:v>0.4423689045215719</c:v>
                </c:pt>
                <c:pt idx="8">
                  <c:v>-5.0777420996147946E-2</c:v>
                </c:pt>
                <c:pt idx="9">
                  <c:v>0.10970711184323081</c:v>
                </c:pt>
                <c:pt idx="10">
                  <c:v>7.7692413748023598E-4</c:v>
                </c:pt>
                <c:pt idx="11">
                  <c:v>-0.47531401266426809</c:v>
                </c:pt>
                <c:pt idx="12">
                  <c:v>0.2375419900997589</c:v>
                </c:pt>
                <c:pt idx="13">
                  <c:v>0.48622253937627591</c:v>
                </c:pt>
                <c:pt idx="14">
                  <c:v>-0.26815194806154596</c:v>
                </c:pt>
                <c:pt idx="15">
                  <c:v>0.18254556061689328</c:v>
                </c:pt>
                <c:pt idx="16">
                  <c:v>0.72244223334207991</c:v>
                </c:pt>
                <c:pt idx="17">
                  <c:v>0.70875018627593078</c:v>
                </c:pt>
                <c:pt idx="18">
                  <c:v>-1.0959958727011252</c:v>
                </c:pt>
                <c:pt idx="19">
                  <c:v>1.2155465578521711</c:v>
                </c:pt>
                <c:pt idx="20">
                  <c:v>-0.73553197171083728</c:v>
                </c:pt>
                <c:pt idx="21">
                  <c:v>0.60973110077910198</c:v>
                </c:pt>
                <c:pt idx="22">
                  <c:v>0.34853463209152707</c:v>
                </c:pt>
                <c:pt idx="23">
                  <c:v>-0.37338743246562539</c:v>
                </c:pt>
                <c:pt idx="24">
                  <c:v>-0.18557673221798213</c:v>
                </c:pt>
                <c:pt idx="25">
                  <c:v>-0.38976026612956655</c:v>
                </c:pt>
                <c:pt idx="26">
                  <c:v>-0.86840773319868358</c:v>
                </c:pt>
                <c:pt idx="27">
                  <c:v>-9.2307964913414475E-2</c:v>
                </c:pt>
                <c:pt idx="28">
                  <c:v>-0.98292061812450437</c:v>
                </c:pt>
                <c:pt idx="29">
                  <c:v>-0.64370763180160173</c:v>
                </c:pt>
                <c:pt idx="30">
                  <c:v>-1.3519475824111453</c:v>
                </c:pt>
                <c:pt idx="31">
                  <c:v>-0.51255167854090444</c:v>
                </c:pt>
                <c:pt idx="32">
                  <c:v>-0.18757043397451476</c:v>
                </c:pt>
                <c:pt idx="33">
                  <c:v>-0.80843669710158705</c:v>
                </c:pt>
                <c:pt idx="34">
                  <c:v>4.4337686987566745</c:v>
                </c:pt>
              </c:numCache>
            </c:numRef>
          </c:yVal>
          <c:smooth val="0"/>
          <c:extLst>
            <c:ext xmlns:c16="http://schemas.microsoft.com/office/drawing/2014/chart" uri="{C3380CC4-5D6E-409C-BE32-E72D297353CC}">
              <c16:uniqueId val="{00000001-99AE-4A3F-B452-5AAD74072392}"/>
            </c:ext>
          </c:extLst>
        </c:ser>
        <c:dLbls>
          <c:showLegendKey val="0"/>
          <c:showVal val="0"/>
          <c:showCatName val="0"/>
          <c:showSerName val="0"/>
          <c:showPercent val="0"/>
          <c:showBubbleSize val="0"/>
        </c:dLbls>
        <c:axId val="733520256"/>
        <c:axId val="733521240"/>
      </c:scatterChart>
      <c:valAx>
        <c:axId val="733520256"/>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521240"/>
        <c:crosses val="autoZero"/>
        <c:crossBetween val="midCat"/>
      </c:valAx>
      <c:valAx>
        <c:axId val="7335212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520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2481233595800526"/>
          <c:y val="2.77777777777777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'Linear rg_EV_17_no_CO2,lat,elc2'!$J$3</c:f>
              <c:strCache>
                <c:ptCount val="1"/>
                <c:pt idx="0">
                  <c:v>EPI score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'Linear rg_EV_17_no_CO2,lat,elc2'!$C$4:$C$38</c:f>
              <c:numCache>
                <c:formatCode>0.0%</c:formatCode>
                <c:ptCount val="35"/>
                <c:pt idx="0">
                  <c:v>2E-3</c:v>
                </c:pt>
                <c:pt idx="1">
                  <c:v>2E-3</c:v>
                </c:pt>
                <c:pt idx="2">
                  <c:v>2E-3</c:v>
                </c:pt>
                <c:pt idx="3">
                  <c:v>2E-3</c:v>
                </c:pt>
                <c:pt idx="4">
                  <c:v>2E-3</c:v>
                </c:pt>
                <c:pt idx="5">
                  <c:v>3.0000000000000001E-3</c:v>
                </c:pt>
                <c:pt idx="6">
                  <c:v>3.0000000000000001E-3</c:v>
                </c:pt>
                <c:pt idx="7">
                  <c:v>4.0000000000000001E-3</c:v>
                </c:pt>
                <c:pt idx="8">
                  <c:v>4.0000000000000001E-3</c:v>
                </c:pt>
                <c:pt idx="9">
                  <c:v>4.0000000000000001E-3</c:v>
                </c:pt>
                <c:pt idx="10">
                  <c:v>6.0000000000000001E-3</c:v>
                </c:pt>
                <c:pt idx="11">
                  <c:v>6.0000000000000001E-3</c:v>
                </c:pt>
                <c:pt idx="12">
                  <c:v>6.0000000000000001E-3</c:v>
                </c:pt>
                <c:pt idx="13">
                  <c:v>7.0000000000000001E-3</c:v>
                </c:pt>
                <c:pt idx="14">
                  <c:v>7.0000000000000001E-3</c:v>
                </c:pt>
                <c:pt idx="15">
                  <c:v>8.0000000000000002E-3</c:v>
                </c:pt>
                <c:pt idx="16">
                  <c:v>9.0000000000000011E-3</c:v>
                </c:pt>
                <c:pt idx="17">
                  <c:v>0.01</c:v>
                </c:pt>
                <c:pt idx="18">
                  <c:v>1.0999999999999999E-2</c:v>
                </c:pt>
                <c:pt idx="19">
                  <c:v>1.2E-2</c:v>
                </c:pt>
                <c:pt idx="20">
                  <c:v>1.2E-2</c:v>
                </c:pt>
                <c:pt idx="21">
                  <c:v>1.4999999999999999E-2</c:v>
                </c:pt>
                <c:pt idx="22">
                  <c:v>1.8000000000000002E-2</c:v>
                </c:pt>
                <c:pt idx="23">
                  <c:v>1.9E-2</c:v>
                </c:pt>
                <c:pt idx="24">
                  <c:v>1.9E-2</c:v>
                </c:pt>
                <c:pt idx="25">
                  <c:v>1.9000000000000003E-2</c:v>
                </c:pt>
                <c:pt idx="26">
                  <c:v>0.02</c:v>
                </c:pt>
                <c:pt idx="27">
                  <c:v>2.1999999999999999E-2</c:v>
                </c:pt>
                <c:pt idx="28">
                  <c:v>2.1999999999999999E-2</c:v>
                </c:pt>
                <c:pt idx="29">
                  <c:v>2.5999999999999999E-2</c:v>
                </c:pt>
                <c:pt idx="30">
                  <c:v>2.7E-2</c:v>
                </c:pt>
                <c:pt idx="31">
                  <c:v>2.7000000000000003E-2</c:v>
                </c:pt>
                <c:pt idx="32">
                  <c:v>5.3000000000000005E-2</c:v>
                </c:pt>
                <c:pt idx="33">
                  <c:v>0.14000000000000001</c:v>
                </c:pt>
                <c:pt idx="34">
                  <c:v>0.39200000000000002</c:v>
                </c:pt>
              </c:numCache>
            </c:numRef>
          </c:xVal>
          <c:yVal>
            <c:numRef>
              <c:f>'Linear rg_EV_17_no_CO2,lat,elc2'!$J$4:$J$38</c:f>
              <c:numCache>
                <c:formatCode>General</c:formatCode>
                <c:ptCount val="35"/>
                <c:pt idx="0">
                  <c:v>84.67</c:v>
                </c:pt>
                <c:pt idx="1">
                  <c:v>88.59</c:v>
                </c:pt>
                <c:pt idx="2">
                  <c:v>85.81</c:v>
                </c:pt>
                <c:pt idx="3">
                  <c:v>84.48</c:v>
                </c:pt>
                <c:pt idx="4">
                  <c:v>81.260000000000005</c:v>
                </c:pt>
                <c:pt idx="5">
                  <c:v>85.49</c:v>
                </c:pt>
                <c:pt idx="6">
                  <c:v>83.24</c:v>
                </c:pt>
                <c:pt idx="7">
                  <c:v>83.4</c:v>
                </c:pt>
                <c:pt idx="8">
                  <c:v>88.48</c:v>
                </c:pt>
                <c:pt idx="9">
                  <c:v>85.42</c:v>
                </c:pt>
                <c:pt idx="10">
                  <c:v>80.150000000000006</c:v>
                </c:pt>
                <c:pt idx="11">
                  <c:v>85.71</c:v>
                </c:pt>
                <c:pt idx="12">
                  <c:v>88.91</c:v>
                </c:pt>
                <c:pt idx="13">
                  <c:v>80.239999999999995</c:v>
                </c:pt>
                <c:pt idx="14">
                  <c:v>86.6</c:v>
                </c:pt>
                <c:pt idx="15">
                  <c:v>88.98</c:v>
                </c:pt>
                <c:pt idx="16">
                  <c:v>84.6</c:v>
                </c:pt>
                <c:pt idx="17">
                  <c:v>80.59</c:v>
                </c:pt>
                <c:pt idx="18">
                  <c:v>85.06</c:v>
                </c:pt>
                <c:pt idx="19">
                  <c:v>84.72</c:v>
                </c:pt>
                <c:pt idx="20">
                  <c:v>70.61</c:v>
                </c:pt>
                <c:pt idx="21">
                  <c:v>84.26</c:v>
                </c:pt>
                <c:pt idx="22">
                  <c:v>88.2</c:v>
                </c:pt>
                <c:pt idx="23">
                  <c:v>86.58</c:v>
                </c:pt>
                <c:pt idx="24">
                  <c:v>87.38</c:v>
                </c:pt>
                <c:pt idx="25">
                  <c:v>88.63</c:v>
                </c:pt>
                <c:pt idx="26">
                  <c:v>86.64</c:v>
                </c:pt>
                <c:pt idx="27">
                  <c:v>65.099999999999994</c:v>
                </c:pt>
                <c:pt idx="28">
                  <c:v>82.03</c:v>
                </c:pt>
                <c:pt idx="29">
                  <c:v>90.68</c:v>
                </c:pt>
                <c:pt idx="30">
                  <c:v>86.93</c:v>
                </c:pt>
                <c:pt idx="31">
                  <c:v>89.21</c:v>
                </c:pt>
                <c:pt idx="32">
                  <c:v>90.43</c:v>
                </c:pt>
                <c:pt idx="33">
                  <c:v>90.51</c:v>
                </c:pt>
                <c:pt idx="34">
                  <c:v>86.9</c:v>
                </c:pt>
              </c:numCache>
            </c:numRef>
          </c:yVal>
          <c:smooth val="0"/>
          <c:extLst>
            <c:ext xmlns:c16="http://schemas.microsoft.com/office/drawing/2014/chart" uri="{C3380CC4-5D6E-409C-BE32-E72D297353CC}">
              <c16:uniqueId val="{00000000-C761-4F87-83E7-4796B316F0A7}"/>
            </c:ext>
          </c:extLst>
        </c:ser>
        <c:dLbls>
          <c:showLegendKey val="0"/>
          <c:showVal val="0"/>
          <c:showCatName val="0"/>
          <c:showSerName val="0"/>
          <c:showPercent val="0"/>
          <c:showBubbleSize val="0"/>
        </c:dLbls>
        <c:axId val="713515928"/>
        <c:axId val="713522160"/>
      </c:scatterChart>
      <c:valAx>
        <c:axId val="713515928"/>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522160"/>
        <c:crosses val="autoZero"/>
        <c:crossBetween val="midCat"/>
      </c:valAx>
      <c:valAx>
        <c:axId val="7135221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5159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1482615104943673E-2"/>
          <c:y val="0.16638627161954089"/>
          <c:w val="0.88757733904088953"/>
          <c:h val="0.77197162148236764"/>
        </c:manualLayout>
      </c:layout>
      <c:barChart>
        <c:barDir val="col"/>
        <c:grouping val="clustered"/>
        <c:varyColors val="0"/>
        <c:ser>
          <c:idx val="0"/>
          <c:order val="0"/>
          <c:tx>
            <c:strRef>
              <c:f>'Ln reg_EV_17_no_null'!$D$73</c:f>
              <c:strCache>
                <c:ptCount val="1"/>
                <c:pt idx="0">
                  <c:v>Residuals</c:v>
                </c:pt>
              </c:strCache>
            </c:strRef>
          </c:tx>
          <c:spPr>
            <a:solidFill>
              <a:schemeClr val="accent1"/>
            </a:solidFill>
            <a:ln>
              <a:noFill/>
            </a:ln>
            <a:effectLst/>
          </c:spPr>
          <c:invertIfNegative val="0"/>
          <c:val>
            <c:numRef>
              <c:f>'Ln reg_EV_17_no_null'!$D$74:$D$108</c:f>
              <c:numCache>
                <c:formatCode>General</c:formatCode>
                <c:ptCount val="35"/>
                <c:pt idx="0">
                  <c:v>-0.56162639728153607</c:v>
                </c:pt>
                <c:pt idx="1">
                  <c:v>-8.8879582633226484E-2</c:v>
                </c:pt>
                <c:pt idx="2">
                  <c:v>-1.1068362672660843</c:v>
                </c:pt>
                <c:pt idx="3">
                  <c:v>-1.4961135333756026</c:v>
                </c:pt>
                <c:pt idx="4">
                  <c:v>-0.56411186389066792</c:v>
                </c:pt>
                <c:pt idx="5">
                  <c:v>-1.2902880981532521</c:v>
                </c:pt>
                <c:pt idx="6">
                  <c:v>-0.5732751362915014</c:v>
                </c:pt>
                <c:pt idx="7">
                  <c:v>0.1063513293766114</c:v>
                </c:pt>
                <c:pt idx="8">
                  <c:v>-0.44263458505876141</c:v>
                </c:pt>
                <c:pt idx="9">
                  <c:v>-3.581167405016128E-2</c:v>
                </c:pt>
                <c:pt idx="10">
                  <c:v>-0.84853092315591816</c:v>
                </c:pt>
                <c:pt idx="11">
                  <c:v>-0.50205122502322386</c:v>
                </c:pt>
                <c:pt idx="12">
                  <c:v>-6.2140771596697952E-2</c:v>
                </c:pt>
                <c:pt idx="13">
                  <c:v>0.26321879597646713</c:v>
                </c:pt>
                <c:pt idx="14">
                  <c:v>-0.78447644877836353</c:v>
                </c:pt>
                <c:pt idx="15">
                  <c:v>0.67104953207851814</c:v>
                </c:pt>
                <c:pt idx="16">
                  <c:v>0.88311571814670131</c:v>
                </c:pt>
                <c:pt idx="17">
                  <c:v>0.11137896462907371</c:v>
                </c:pt>
                <c:pt idx="18">
                  <c:v>-0.43616892904549687</c:v>
                </c:pt>
                <c:pt idx="19">
                  <c:v>0.78462939895675632</c:v>
                </c:pt>
                <c:pt idx="20">
                  <c:v>-0.12630198385871516</c:v>
                </c:pt>
                <c:pt idx="21">
                  <c:v>0.52406127958876869</c:v>
                </c:pt>
                <c:pt idx="22">
                  <c:v>0.94359405902578875</c:v>
                </c:pt>
                <c:pt idx="23">
                  <c:v>-0.23476300282698981</c:v>
                </c:pt>
                <c:pt idx="24">
                  <c:v>0.66875272027773214</c:v>
                </c:pt>
                <c:pt idx="25">
                  <c:v>1.0687337040313256</c:v>
                </c:pt>
                <c:pt idx="26">
                  <c:v>0.16898657675128392</c:v>
                </c:pt>
                <c:pt idx="27">
                  <c:v>0.94779471917203795</c:v>
                </c:pt>
                <c:pt idx="28">
                  <c:v>0.39501076002694235</c:v>
                </c:pt>
                <c:pt idx="29">
                  <c:v>0.46436988578834004</c:v>
                </c:pt>
                <c:pt idx="30">
                  <c:v>-0.16743221819335963</c:v>
                </c:pt>
                <c:pt idx="31">
                  <c:v>0.31350385109452894</c:v>
                </c:pt>
                <c:pt idx="32">
                  <c:v>0.62811528757522872</c:v>
                </c:pt>
                <c:pt idx="33">
                  <c:v>-0.62039711854508672</c:v>
                </c:pt>
                <c:pt idx="34">
                  <c:v>0.99917317652847493</c:v>
                </c:pt>
              </c:numCache>
            </c:numRef>
          </c:val>
          <c:extLst>
            <c:ext xmlns:c16="http://schemas.microsoft.com/office/drawing/2014/chart" uri="{C3380CC4-5D6E-409C-BE32-E72D297353CC}">
              <c16:uniqueId val="{00000000-3465-4AD5-934B-A5EFF7E6ECEA}"/>
            </c:ext>
          </c:extLst>
        </c:ser>
        <c:dLbls>
          <c:showLegendKey val="0"/>
          <c:showVal val="0"/>
          <c:showCatName val="0"/>
          <c:showSerName val="0"/>
          <c:showPercent val="0"/>
          <c:showBubbleSize val="0"/>
        </c:dLbls>
        <c:gapWidth val="219"/>
        <c:overlap val="-27"/>
        <c:axId val="701027088"/>
        <c:axId val="701024464"/>
      </c:barChart>
      <c:catAx>
        <c:axId val="701027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1024464"/>
        <c:crosses val="autoZero"/>
        <c:auto val="1"/>
        <c:lblAlgn val="ctr"/>
        <c:lblOffset val="100"/>
        <c:noMultiLvlLbl val="0"/>
      </c:catAx>
      <c:valAx>
        <c:axId val="701024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102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'Linear reg_EV_17_no_Corr_2'!$C$3</c:f>
              <c:strCache>
                <c:ptCount val="1"/>
                <c:pt idx="0">
                  <c:v>Diffusion EV - 2017</c:v>
                </c:pt>
              </c:strCache>
            </c:strRef>
          </c:tx>
          <c:spPr>
            <a:solidFill>
              <a:schemeClr val="accent1"/>
            </a:solidFill>
            <a:ln>
              <a:noFill/>
            </a:ln>
            <a:effectLst/>
          </c:spPr>
          <c:invertIfNegative val="0"/>
          <c:cat>
            <c:strRef>
              <c:f>'Linear reg_EV_17_no_Corr_2'!$B$4:$B$38</c:f>
              <c:strCache>
                <c:ptCount val="35"/>
                <c:pt idx="0">
                  <c:v>Czech Republic</c:v>
                </c:pt>
                <c:pt idx="1">
                  <c:v>Estonia</c:v>
                </c:pt>
                <c:pt idx="2">
                  <c:v>Greece</c:v>
                </c:pt>
                <c:pt idx="3">
                  <c:v>Italy</c:v>
                </c:pt>
                <c:pt idx="4">
                  <c:v>Poland</c:v>
                </c:pt>
                <c:pt idx="5">
                  <c:v>Lithuania</c:v>
                </c:pt>
                <c:pt idx="6">
                  <c:v>Romania</c:v>
                </c:pt>
                <c:pt idx="7">
                  <c:v>Bulgaria</c:v>
                </c:pt>
                <c:pt idx="8">
                  <c:v>Malta</c:v>
                </c:pt>
                <c:pt idx="9">
                  <c:v>Slovak Republic</c:v>
                </c:pt>
                <c:pt idx="10">
                  <c:v>Belgium</c:v>
                </c:pt>
                <c:pt idx="11">
                  <c:v>Latvia</c:v>
                </c:pt>
                <c:pt idx="12">
                  <c:v>Spain</c:v>
                </c:pt>
                <c:pt idx="13">
                  <c:v>Cyprus</c:v>
                </c:pt>
                <c:pt idx="14">
                  <c:v>Ireland</c:v>
                </c:pt>
                <c:pt idx="15">
                  <c:v>Slovenia</c:v>
                </c:pt>
                <c:pt idx="16">
                  <c:v>Hungary</c:v>
                </c:pt>
                <c:pt idx="17">
                  <c:v>Japan</c:v>
                </c:pt>
                <c:pt idx="18">
                  <c:v>Canada</c:v>
                </c:pt>
                <c:pt idx="19">
                  <c:v>United States</c:v>
                </c:pt>
                <c:pt idx="20">
                  <c:v>Korea, Rep.</c:v>
                </c:pt>
                <c:pt idx="21">
                  <c:v>Germany</c:v>
                </c:pt>
                <c:pt idx="22">
                  <c:v>France</c:v>
                </c:pt>
                <c:pt idx="23">
                  <c:v>Luxembourg</c:v>
                </c:pt>
                <c:pt idx="24">
                  <c:v>United Kingdom</c:v>
                </c:pt>
                <c:pt idx="25">
                  <c:v>Portugal</c:v>
                </c:pt>
                <c:pt idx="26">
                  <c:v>Austria</c:v>
                </c:pt>
                <c:pt idx="27">
                  <c:v>China</c:v>
                </c:pt>
                <c:pt idx="28">
                  <c:v>Netherlands</c:v>
                </c:pt>
                <c:pt idx="29">
                  <c:v>Finland</c:v>
                </c:pt>
                <c:pt idx="30">
                  <c:v>Switzerland</c:v>
                </c:pt>
                <c:pt idx="31">
                  <c:v>Denmark</c:v>
                </c:pt>
                <c:pt idx="32">
                  <c:v>Sweden</c:v>
                </c:pt>
                <c:pt idx="33">
                  <c:v>Iceland</c:v>
                </c:pt>
                <c:pt idx="34">
                  <c:v>Norway</c:v>
                </c:pt>
              </c:strCache>
            </c:strRef>
          </c:cat>
          <c:val>
            <c:numRef>
              <c:f>'Linear reg_EV_17_no_Corr_2'!$C$4:$C$38</c:f>
              <c:numCache>
                <c:formatCode>0.0%</c:formatCode>
                <c:ptCount val="35"/>
                <c:pt idx="0">
                  <c:v>2E-3</c:v>
                </c:pt>
                <c:pt idx="1">
                  <c:v>2E-3</c:v>
                </c:pt>
                <c:pt idx="2">
                  <c:v>2E-3</c:v>
                </c:pt>
                <c:pt idx="3">
                  <c:v>2E-3</c:v>
                </c:pt>
                <c:pt idx="4">
                  <c:v>2E-3</c:v>
                </c:pt>
                <c:pt idx="5">
                  <c:v>3.0000000000000001E-3</c:v>
                </c:pt>
                <c:pt idx="6">
                  <c:v>3.0000000000000001E-3</c:v>
                </c:pt>
                <c:pt idx="7">
                  <c:v>4.0000000000000001E-3</c:v>
                </c:pt>
                <c:pt idx="8">
                  <c:v>4.0000000000000001E-3</c:v>
                </c:pt>
                <c:pt idx="9">
                  <c:v>4.0000000000000001E-3</c:v>
                </c:pt>
                <c:pt idx="10">
                  <c:v>6.0000000000000001E-3</c:v>
                </c:pt>
                <c:pt idx="11">
                  <c:v>6.0000000000000001E-3</c:v>
                </c:pt>
                <c:pt idx="12">
                  <c:v>6.0000000000000001E-3</c:v>
                </c:pt>
                <c:pt idx="13">
                  <c:v>7.0000000000000001E-3</c:v>
                </c:pt>
                <c:pt idx="14">
                  <c:v>7.0000000000000001E-3</c:v>
                </c:pt>
                <c:pt idx="15">
                  <c:v>8.0000000000000002E-3</c:v>
                </c:pt>
                <c:pt idx="16">
                  <c:v>9.0000000000000011E-3</c:v>
                </c:pt>
                <c:pt idx="17">
                  <c:v>0.01</c:v>
                </c:pt>
                <c:pt idx="18">
                  <c:v>1.0999999999999999E-2</c:v>
                </c:pt>
                <c:pt idx="19">
                  <c:v>1.2E-2</c:v>
                </c:pt>
                <c:pt idx="20">
                  <c:v>1.2E-2</c:v>
                </c:pt>
                <c:pt idx="21">
                  <c:v>1.4999999999999999E-2</c:v>
                </c:pt>
                <c:pt idx="22">
                  <c:v>1.8000000000000002E-2</c:v>
                </c:pt>
                <c:pt idx="23">
                  <c:v>1.9E-2</c:v>
                </c:pt>
                <c:pt idx="24">
                  <c:v>1.9E-2</c:v>
                </c:pt>
                <c:pt idx="25">
                  <c:v>1.9000000000000003E-2</c:v>
                </c:pt>
                <c:pt idx="26">
                  <c:v>0.02</c:v>
                </c:pt>
                <c:pt idx="27">
                  <c:v>2.1999999999999999E-2</c:v>
                </c:pt>
                <c:pt idx="28">
                  <c:v>2.1999999999999999E-2</c:v>
                </c:pt>
                <c:pt idx="29">
                  <c:v>2.5999999999999999E-2</c:v>
                </c:pt>
                <c:pt idx="30">
                  <c:v>2.7E-2</c:v>
                </c:pt>
                <c:pt idx="31">
                  <c:v>2.7000000000000003E-2</c:v>
                </c:pt>
                <c:pt idx="32">
                  <c:v>5.3000000000000005E-2</c:v>
                </c:pt>
                <c:pt idx="33">
                  <c:v>0.14000000000000001</c:v>
                </c:pt>
                <c:pt idx="34">
                  <c:v>0.39200000000000002</c:v>
                </c:pt>
              </c:numCache>
            </c:numRef>
          </c:val>
          <c:extLst>
            <c:ext xmlns:c16="http://schemas.microsoft.com/office/drawing/2014/chart" uri="{C3380CC4-5D6E-409C-BE32-E72D297353CC}">
              <c16:uniqueId val="{00000000-50A3-40F9-80FD-DB2545C737B4}"/>
            </c:ext>
          </c:extLst>
        </c:ser>
        <c:dLbls>
          <c:showLegendKey val="0"/>
          <c:showVal val="0"/>
          <c:showCatName val="0"/>
          <c:showSerName val="0"/>
          <c:showPercent val="0"/>
          <c:showBubbleSize val="0"/>
        </c:dLbls>
        <c:gapWidth val="219"/>
        <c:overlap val="-27"/>
        <c:axId val="651371704"/>
        <c:axId val="651375640"/>
      </c:barChart>
      <c:catAx>
        <c:axId val="651371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375640"/>
        <c:crosses val="autoZero"/>
        <c:auto val="1"/>
        <c:lblAlgn val="ctr"/>
        <c:lblOffset val="100"/>
        <c:noMultiLvlLbl val="0"/>
      </c:catAx>
      <c:valAx>
        <c:axId val="65137564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371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'prova senza cina per coeff_EPI'!$C$3</c:f>
              <c:strCache>
                <c:ptCount val="1"/>
                <c:pt idx="0">
                  <c:v>Diffusion EV - 2017</c:v>
                </c:pt>
              </c:strCache>
            </c:strRef>
          </c:tx>
          <c:spPr>
            <a:solidFill>
              <a:schemeClr val="accent1"/>
            </a:solidFill>
            <a:ln>
              <a:noFill/>
            </a:ln>
            <a:effectLst/>
          </c:spPr>
          <c:invertIfNegative val="0"/>
          <c:cat>
            <c:strRef>
              <c:f>'prova senza cina per coeff_EPI'!$B$4:$B$37</c:f>
              <c:strCache>
                <c:ptCount val="34"/>
                <c:pt idx="0">
                  <c:v>Czech Republic</c:v>
                </c:pt>
                <c:pt idx="1">
                  <c:v>Estonia</c:v>
                </c:pt>
                <c:pt idx="2">
                  <c:v>Greece</c:v>
                </c:pt>
                <c:pt idx="3">
                  <c:v>Italy</c:v>
                </c:pt>
                <c:pt idx="4">
                  <c:v>Poland</c:v>
                </c:pt>
                <c:pt idx="5">
                  <c:v>Lithuania</c:v>
                </c:pt>
                <c:pt idx="6">
                  <c:v>Romania</c:v>
                </c:pt>
                <c:pt idx="7">
                  <c:v>Bulgaria</c:v>
                </c:pt>
                <c:pt idx="8">
                  <c:v>Malta</c:v>
                </c:pt>
                <c:pt idx="9">
                  <c:v>Slovak Republic</c:v>
                </c:pt>
                <c:pt idx="10">
                  <c:v>Belgium</c:v>
                </c:pt>
                <c:pt idx="11">
                  <c:v>Latvia</c:v>
                </c:pt>
                <c:pt idx="12">
                  <c:v>Spain</c:v>
                </c:pt>
                <c:pt idx="13">
                  <c:v>Cyprus</c:v>
                </c:pt>
                <c:pt idx="14">
                  <c:v>Ireland</c:v>
                </c:pt>
                <c:pt idx="15">
                  <c:v>Slovenia</c:v>
                </c:pt>
                <c:pt idx="16">
                  <c:v>Hungary</c:v>
                </c:pt>
                <c:pt idx="17">
                  <c:v>Japan</c:v>
                </c:pt>
                <c:pt idx="18">
                  <c:v>Canada</c:v>
                </c:pt>
                <c:pt idx="19">
                  <c:v>United States</c:v>
                </c:pt>
                <c:pt idx="20">
                  <c:v>Korea, Rep.</c:v>
                </c:pt>
                <c:pt idx="21">
                  <c:v>Germany</c:v>
                </c:pt>
                <c:pt idx="22">
                  <c:v>France</c:v>
                </c:pt>
                <c:pt idx="23">
                  <c:v>Luxembourg</c:v>
                </c:pt>
                <c:pt idx="24">
                  <c:v>United Kingdom</c:v>
                </c:pt>
                <c:pt idx="25">
                  <c:v>Portugal</c:v>
                </c:pt>
                <c:pt idx="26">
                  <c:v>Austria</c:v>
                </c:pt>
                <c:pt idx="27">
                  <c:v>Netherlands</c:v>
                </c:pt>
                <c:pt idx="28">
                  <c:v>Finland</c:v>
                </c:pt>
                <c:pt idx="29">
                  <c:v>Switzerland</c:v>
                </c:pt>
                <c:pt idx="30">
                  <c:v>Denmark</c:v>
                </c:pt>
                <c:pt idx="31">
                  <c:v>Sweden</c:v>
                </c:pt>
                <c:pt idx="32">
                  <c:v>Iceland</c:v>
                </c:pt>
                <c:pt idx="33">
                  <c:v>Norway</c:v>
                </c:pt>
              </c:strCache>
            </c:strRef>
          </c:cat>
          <c:val>
            <c:numRef>
              <c:f>'prova senza cina per coeff_EPI'!$C$4:$C$37</c:f>
              <c:numCache>
                <c:formatCode>0.0%</c:formatCode>
                <c:ptCount val="34"/>
                <c:pt idx="0">
                  <c:v>2E-3</c:v>
                </c:pt>
                <c:pt idx="1">
                  <c:v>2E-3</c:v>
                </c:pt>
                <c:pt idx="2">
                  <c:v>2E-3</c:v>
                </c:pt>
                <c:pt idx="3">
                  <c:v>2E-3</c:v>
                </c:pt>
                <c:pt idx="4">
                  <c:v>2E-3</c:v>
                </c:pt>
                <c:pt idx="5">
                  <c:v>3.0000000000000001E-3</c:v>
                </c:pt>
                <c:pt idx="6">
                  <c:v>3.0000000000000001E-3</c:v>
                </c:pt>
                <c:pt idx="7">
                  <c:v>4.0000000000000001E-3</c:v>
                </c:pt>
                <c:pt idx="8">
                  <c:v>4.0000000000000001E-3</c:v>
                </c:pt>
                <c:pt idx="9">
                  <c:v>4.0000000000000001E-3</c:v>
                </c:pt>
                <c:pt idx="10">
                  <c:v>6.0000000000000001E-3</c:v>
                </c:pt>
                <c:pt idx="11">
                  <c:v>6.0000000000000001E-3</c:v>
                </c:pt>
                <c:pt idx="12">
                  <c:v>6.0000000000000001E-3</c:v>
                </c:pt>
                <c:pt idx="13">
                  <c:v>7.0000000000000001E-3</c:v>
                </c:pt>
                <c:pt idx="14">
                  <c:v>7.0000000000000001E-3</c:v>
                </c:pt>
                <c:pt idx="15">
                  <c:v>8.0000000000000002E-3</c:v>
                </c:pt>
                <c:pt idx="16">
                  <c:v>9.0000000000000011E-3</c:v>
                </c:pt>
                <c:pt idx="17">
                  <c:v>0.01</c:v>
                </c:pt>
                <c:pt idx="18">
                  <c:v>1.0999999999999999E-2</c:v>
                </c:pt>
                <c:pt idx="19">
                  <c:v>1.2E-2</c:v>
                </c:pt>
                <c:pt idx="20">
                  <c:v>1.2E-2</c:v>
                </c:pt>
                <c:pt idx="21">
                  <c:v>1.4999999999999999E-2</c:v>
                </c:pt>
                <c:pt idx="22">
                  <c:v>1.8000000000000002E-2</c:v>
                </c:pt>
                <c:pt idx="23">
                  <c:v>1.9E-2</c:v>
                </c:pt>
                <c:pt idx="24">
                  <c:v>1.9E-2</c:v>
                </c:pt>
                <c:pt idx="25">
                  <c:v>1.9000000000000003E-2</c:v>
                </c:pt>
                <c:pt idx="26">
                  <c:v>0.02</c:v>
                </c:pt>
                <c:pt idx="27">
                  <c:v>2.1999999999999999E-2</c:v>
                </c:pt>
                <c:pt idx="28">
                  <c:v>2.5999999999999999E-2</c:v>
                </c:pt>
                <c:pt idx="29">
                  <c:v>2.7E-2</c:v>
                </c:pt>
                <c:pt idx="30">
                  <c:v>2.7000000000000003E-2</c:v>
                </c:pt>
                <c:pt idx="31">
                  <c:v>5.3000000000000005E-2</c:v>
                </c:pt>
                <c:pt idx="32">
                  <c:v>0.14000000000000001</c:v>
                </c:pt>
                <c:pt idx="33">
                  <c:v>0.39200000000000002</c:v>
                </c:pt>
              </c:numCache>
            </c:numRef>
          </c:val>
          <c:extLst>
            <c:ext xmlns:c16="http://schemas.microsoft.com/office/drawing/2014/chart" uri="{C3380CC4-5D6E-409C-BE32-E72D297353CC}">
              <c16:uniqueId val="{00000000-BAFF-452B-A06A-19C8B52F005E}"/>
            </c:ext>
          </c:extLst>
        </c:ser>
        <c:dLbls>
          <c:showLegendKey val="0"/>
          <c:showVal val="0"/>
          <c:showCatName val="0"/>
          <c:showSerName val="0"/>
          <c:showPercent val="0"/>
          <c:showBubbleSize val="0"/>
        </c:dLbls>
        <c:gapWidth val="219"/>
        <c:overlap val="-27"/>
        <c:axId val="651371704"/>
        <c:axId val="651375640"/>
      </c:barChart>
      <c:catAx>
        <c:axId val="651371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375640"/>
        <c:crosses val="autoZero"/>
        <c:auto val="1"/>
        <c:lblAlgn val="ctr"/>
        <c:lblOffset val="100"/>
        <c:noMultiLvlLbl val="0"/>
      </c:catAx>
      <c:valAx>
        <c:axId val="65137564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371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yVal>
            <c:numRef>
              <c:f>'prova senza cina per coeff_EPI'!$E$70:$E$104</c:f>
              <c:numCache>
                <c:formatCode>General</c:formatCode>
                <c:ptCount val="35"/>
              </c:numCache>
            </c:numRef>
          </c:yVal>
          <c:smooth val="0"/>
          <c:extLst>
            <c:ext xmlns:c16="http://schemas.microsoft.com/office/drawing/2014/chart" uri="{C3380CC4-5D6E-409C-BE32-E72D297353CC}">
              <c16:uniqueId val="{00000001-153F-4D25-89FB-1A5E6789B1A5}"/>
            </c:ext>
          </c:extLst>
        </c:ser>
        <c:dLbls>
          <c:showLegendKey val="0"/>
          <c:showVal val="0"/>
          <c:showCatName val="0"/>
          <c:showSerName val="0"/>
          <c:showPercent val="0"/>
          <c:showBubbleSize val="0"/>
        </c:dLbls>
        <c:axId val="733520256"/>
        <c:axId val="733521240"/>
      </c:scatterChart>
      <c:valAx>
        <c:axId val="733520256"/>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521240"/>
        <c:crosses val="autoZero"/>
        <c:crossBetween val="midCat"/>
      </c:valAx>
      <c:valAx>
        <c:axId val="7335212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520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layout>
                <c:manualLayout>
                  <c:x val="-0.1433793194980946"/>
                  <c:y val="-0.2519794400699912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'prova senza cina per coeff_EPI'!$J$4:$J$37</c:f>
              <c:numCache>
                <c:formatCode>General</c:formatCode>
                <c:ptCount val="34"/>
                <c:pt idx="0">
                  <c:v>84.67</c:v>
                </c:pt>
                <c:pt idx="1">
                  <c:v>88.59</c:v>
                </c:pt>
                <c:pt idx="2">
                  <c:v>85.81</c:v>
                </c:pt>
                <c:pt idx="3">
                  <c:v>84.48</c:v>
                </c:pt>
                <c:pt idx="4">
                  <c:v>81.260000000000005</c:v>
                </c:pt>
                <c:pt idx="5">
                  <c:v>85.49</c:v>
                </c:pt>
                <c:pt idx="6">
                  <c:v>83.24</c:v>
                </c:pt>
                <c:pt idx="7" formatCode="0.0">
                  <c:v>83.4</c:v>
                </c:pt>
                <c:pt idx="8">
                  <c:v>88.48</c:v>
                </c:pt>
                <c:pt idx="9">
                  <c:v>85.42</c:v>
                </c:pt>
                <c:pt idx="10">
                  <c:v>80.150000000000006</c:v>
                </c:pt>
                <c:pt idx="11">
                  <c:v>85.71</c:v>
                </c:pt>
                <c:pt idx="12">
                  <c:v>88.91</c:v>
                </c:pt>
                <c:pt idx="13">
                  <c:v>80.239999999999995</c:v>
                </c:pt>
                <c:pt idx="14">
                  <c:v>86.6</c:v>
                </c:pt>
                <c:pt idx="15">
                  <c:v>88.98</c:v>
                </c:pt>
                <c:pt idx="16">
                  <c:v>84.6</c:v>
                </c:pt>
                <c:pt idx="17">
                  <c:v>80.59</c:v>
                </c:pt>
                <c:pt idx="18">
                  <c:v>85.06</c:v>
                </c:pt>
                <c:pt idx="19">
                  <c:v>84.72</c:v>
                </c:pt>
                <c:pt idx="20">
                  <c:v>70.61</c:v>
                </c:pt>
                <c:pt idx="21">
                  <c:v>84.26</c:v>
                </c:pt>
                <c:pt idx="22">
                  <c:v>88.2</c:v>
                </c:pt>
                <c:pt idx="23">
                  <c:v>86.58</c:v>
                </c:pt>
                <c:pt idx="24">
                  <c:v>87.38</c:v>
                </c:pt>
                <c:pt idx="25">
                  <c:v>88.63</c:v>
                </c:pt>
                <c:pt idx="26">
                  <c:v>86.64</c:v>
                </c:pt>
                <c:pt idx="27">
                  <c:v>82.03</c:v>
                </c:pt>
                <c:pt idx="28">
                  <c:v>90.68</c:v>
                </c:pt>
                <c:pt idx="29">
                  <c:v>86.93</c:v>
                </c:pt>
                <c:pt idx="30">
                  <c:v>89.21</c:v>
                </c:pt>
                <c:pt idx="31">
                  <c:v>90.43</c:v>
                </c:pt>
                <c:pt idx="32" formatCode="0">
                  <c:v>90.51</c:v>
                </c:pt>
                <c:pt idx="33">
                  <c:v>86.9</c:v>
                </c:pt>
              </c:numCache>
            </c:numRef>
          </c:xVal>
          <c:yVal>
            <c:numRef>
              <c:f>'prova senza cina per coeff_EPI'!$K$4:$K$37</c:f>
              <c:numCache>
                <c:formatCode>0.0%</c:formatCode>
                <c:ptCount val="34"/>
                <c:pt idx="0">
                  <c:v>2E-3</c:v>
                </c:pt>
                <c:pt idx="1">
                  <c:v>2E-3</c:v>
                </c:pt>
                <c:pt idx="2">
                  <c:v>2E-3</c:v>
                </c:pt>
                <c:pt idx="3">
                  <c:v>2E-3</c:v>
                </c:pt>
                <c:pt idx="4">
                  <c:v>2E-3</c:v>
                </c:pt>
                <c:pt idx="5">
                  <c:v>3.0000000000000001E-3</c:v>
                </c:pt>
                <c:pt idx="6">
                  <c:v>3.0000000000000001E-3</c:v>
                </c:pt>
                <c:pt idx="7">
                  <c:v>4.0000000000000001E-3</c:v>
                </c:pt>
                <c:pt idx="8">
                  <c:v>4.0000000000000001E-3</c:v>
                </c:pt>
                <c:pt idx="9">
                  <c:v>4.0000000000000001E-3</c:v>
                </c:pt>
                <c:pt idx="10">
                  <c:v>6.0000000000000001E-3</c:v>
                </c:pt>
                <c:pt idx="11">
                  <c:v>6.0000000000000001E-3</c:v>
                </c:pt>
                <c:pt idx="12">
                  <c:v>6.0000000000000001E-3</c:v>
                </c:pt>
                <c:pt idx="13">
                  <c:v>7.0000000000000001E-3</c:v>
                </c:pt>
                <c:pt idx="14">
                  <c:v>7.0000000000000001E-3</c:v>
                </c:pt>
                <c:pt idx="15">
                  <c:v>8.0000000000000002E-3</c:v>
                </c:pt>
                <c:pt idx="16">
                  <c:v>9.0000000000000011E-3</c:v>
                </c:pt>
                <c:pt idx="17">
                  <c:v>0.01</c:v>
                </c:pt>
                <c:pt idx="18">
                  <c:v>1.0999999999999999E-2</c:v>
                </c:pt>
                <c:pt idx="19">
                  <c:v>1.2E-2</c:v>
                </c:pt>
                <c:pt idx="20">
                  <c:v>1.2E-2</c:v>
                </c:pt>
                <c:pt idx="21">
                  <c:v>1.4999999999999999E-2</c:v>
                </c:pt>
                <c:pt idx="22">
                  <c:v>1.8000000000000002E-2</c:v>
                </c:pt>
                <c:pt idx="23">
                  <c:v>1.9E-2</c:v>
                </c:pt>
                <c:pt idx="24">
                  <c:v>1.9E-2</c:v>
                </c:pt>
                <c:pt idx="25">
                  <c:v>1.9000000000000003E-2</c:v>
                </c:pt>
                <c:pt idx="26">
                  <c:v>0.02</c:v>
                </c:pt>
                <c:pt idx="27">
                  <c:v>2.1999999999999999E-2</c:v>
                </c:pt>
                <c:pt idx="28">
                  <c:v>2.5999999999999999E-2</c:v>
                </c:pt>
                <c:pt idx="29">
                  <c:v>2.7E-2</c:v>
                </c:pt>
                <c:pt idx="30">
                  <c:v>2.7000000000000003E-2</c:v>
                </c:pt>
                <c:pt idx="31">
                  <c:v>5.3000000000000005E-2</c:v>
                </c:pt>
                <c:pt idx="32">
                  <c:v>0.14000000000000001</c:v>
                </c:pt>
                <c:pt idx="33">
                  <c:v>0.39200000000000002</c:v>
                </c:pt>
              </c:numCache>
            </c:numRef>
          </c:yVal>
          <c:smooth val="0"/>
          <c:extLst>
            <c:ext xmlns:c16="http://schemas.microsoft.com/office/drawing/2014/chart" uri="{C3380CC4-5D6E-409C-BE32-E72D297353CC}">
              <c16:uniqueId val="{00000000-6B89-430D-A5FD-3F6892B25E0A}"/>
            </c:ext>
          </c:extLst>
        </c:ser>
        <c:dLbls>
          <c:showLegendKey val="0"/>
          <c:showVal val="0"/>
          <c:showCatName val="0"/>
          <c:showSerName val="0"/>
          <c:showPercent val="0"/>
          <c:showBubbleSize val="0"/>
        </c:dLbls>
        <c:axId val="676448432"/>
        <c:axId val="676439248"/>
      </c:scatterChart>
      <c:valAx>
        <c:axId val="6764484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6439248"/>
        <c:crosses val="autoZero"/>
        <c:crossBetween val="midCat"/>
      </c:valAx>
      <c:valAx>
        <c:axId val="6764392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64484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2481233595800526"/>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'ln_prova senza cina_ test EPI'!$C$3</c:f>
              <c:strCache>
                <c:ptCount val="1"/>
                <c:pt idx="0">
                  <c:v>Diffusion EV - 2017 (base ln)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2.1474190726159231E-3"/>
                  <c:y val="-0.326797535724701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'ln_prova senza cina_ test EPI'!$C$4:$C$37</c:f>
              <c:numCache>
                <c:formatCode>0.00</c:formatCode>
                <c:ptCount val="34"/>
                <c:pt idx="0">
                  <c:v>-6.2146080984221914</c:v>
                </c:pt>
                <c:pt idx="1">
                  <c:v>-6.2146080984221914</c:v>
                </c:pt>
                <c:pt idx="2">
                  <c:v>-6.2146080984221914</c:v>
                </c:pt>
                <c:pt idx="3">
                  <c:v>-6.2146080984221914</c:v>
                </c:pt>
                <c:pt idx="4">
                  <c:v>-6.2146080984221914</c:v>
                </c:pt>
                <c:pt idx="5">
                  <c:v>-5.8091429903140277</c:v>
                </c:pt>
                <c:pt idx="6">
                  <c:v>-5.8091429903140277</c:v>
                </c:pt>
                <c:pt idx="7">
                  <c:v>-5.521460917862246</c:v>
                </c:pt>
                <c:pt idx="8">
                  <c:v>-5.521460917862246</c:v>
                </c:pt>
                <c:pt idx="9">
                  <c:v>-5.521460917862246</c:v>
                </c:pt>
                <c:pt idx="10">
                  <c:v>-5.1159958097540823</c:v>
                </c:pt>
                <c:pt idx="11">
                  <c:v>-5.1159958097540823</c:v>
                </c:pt>
                <c:pt idx="12">
                  <c:v>-5.1159958097540823</c:v>
                </c:pt>
                <c:pt idx="13">
                  <c:v>-4.9618451299268234</c:v>
                </c:pt>
                <c:pt idx="14">
                  <c:v>-4.9618451299268234</c:v>
                </c:pt>
                <c:pt idx="15">
                  <c:v>-4.8283137373023015</c:v>
                </c:pt>
                <c:pt idx="16">
                  <c:v>-4.7105307016459177</c:v>
                </c:pt>
                <c:pt idx="17">
                  <c:v>-4.6051701859880909</c:v>
                </c:pt>
                <c:pt idx="18">
                  <c:v>-4.5098600061837661</c:v>
                </c:pt>
                <c:pt idx="19">
                  <c:v>-4.4228486291941369</c:v>
                </c:pt>
                <c:pt idx="20">
                  <c:v>-4.4228486291941369</c:v>
                </c:pt>
                <c:pt idx="21">
                  <c:v>-4.1997050778799272</c:v>
                </c:pt>
                <c:pt idx="22">
                  <c:v>-4.0173835210859723</c:v>
                </c:pt>
                <c:pt idx="23">
                  <c:v>-3.9633162998156966</c:v>
                </c:pt>
                <c:pt idx="24">
                  <c:v>-3.9633162998156966</c:v>
                </c:pt>
                <c:pt idx="25">
                  <c:v>-3.9633162998156966</c:v>
                </c:pt>
                <c:pt idx="26">
                  <c:v>-3.912023005428146</c:v>
                </c:pt>
                <c:pt idx="27">
                  <c:v>-3.8167128256238212</c:v>
                </c:pt>
                <c:pt idx="28">
                  <c:v>-3.6496587409606551</c:v>
                </c:pt>
                <c:pt idx="29">
                  <c:v>-3.6119184129778081</c:v>
                </c:pt>
                <c:pt idx="30">
                  <c:v>-3.6119184129778077</c:v>
                </c:pt>
                <c:pt idx="31">
                  <c:v>-2.9374633654300153</c:v>
                </c:pt>
                <c:pt idx="32">
                  <c:v>-1.9661128563728327</c:v>
                </c:pt>
                <c:pt idx="33">
                  <c:v>-0.93649343919167449</c:v>
                </c:pt>
              </c:numCache>
            </c:numRef>
          </c:xVal>
          <c:yVal>
            <c:numRef>
              <c:f>'ln_prova senza cina_ test EPI'!$J$4:$J$37</c:f>
              <c:numCache>
                <c:formatCode>General</c:formatCode>
                <c:ptCount val="34"/>
                <c:pt idx="0">
                  <c:v>84.67</c:v>
                </c:pt>
                <c:pt idx="1">
                  <c:v>88.59</c:v>
                </c:pt>
                <c:pt idx="2">
                  <c:v>85.81</c:v>
                </c:pt>
                <c:pt idx="3">
                  <c:v>84.48</c:v>
                </c:pt>
                <c:pt idx="4">
                  <c:v>81.260000000000005</c:v>
                </c:pt>
                <c:pt idx="5">
                  <c:v>85.49</c:v>
                </c:pt>
                <c:pt idx="6">
                  <c:v>83.24</c:v>
                </c:pt>
                <c:pt idx="7">
                  <c:v>83.4</c:v>
                </c:pt>
                <c:pt idx="8">
                  <c:v>88.48</c:v>
                </c:pt>
                <c:pt idx="9">
                  <c:v>85.42</c:v>
                </c:pt>
                <c:pt idx="10">
                  <c:v>80.150000000000006</c:v>
                </c:pt>
                <c:pt idx="11">
                  <c:v>85.71</c:v>
                </c:pt>
                <c:pt idx="12">
                  <c:v>88.91</c:v>
                </c:pt>
                <c:pt idx="13">
                  <c:v>80.239999999999995</c:v>
                </c:pt>
                <c:pt idx="14">
                  <c:v>86.6</c:v>
                </c:pt>
                <c:pt idx="15">
                  <c:v>88.98</c:v>
                </c:pt>
                <c:pt idx="16">
                  <c:v>84.6</c:v>
                </c:pt>
                <c:pt idx="17">
                  <c:v>80.59</c:v>
                </c:pt>
                <c:pt idx="18">
                  <c:v>85.06</c:v>
                </c:pt>
                <c:pt idx="19">
                  <c:v>84.72</c:v>
                </c:pt>
                <c:pt idx="20">
                  <c:v>70.61</c:v>
                </c:pt>
                <c:pt idx="21">
                  <c:v>84.26</c:v>
                </c:pt>
                <c:pt idx="22">
                  <c:v>88.2</c:v>
                </c:pt>
                <c:pt idx="23">
                  <c:v>86.58</c:v>
                </c:pt>
                <c:pt idx="24">
                  <c:v>87.38</c:v>
                </c:pt>
                <c:pt idx="25">
                  <c:v>88.63</c:v>
                </c:pt>
                <c:pt idx="26">
                  <c:v>86.64</c:v>
                </c:pt>
                <c:pt idx="27">
                  <c:v>82.03</c:v>
                </c:pt>
                <c:pt idx="28">
                  <c:v>90.68</c:v>
                </c:pt>
                <c:pt idx="29">
                  <c:v>86.93</c:v>
                </c:pt>
                <c:pt idx="30">
                  <c:v>89.21</c:v>
                </c:pt>
                <c:pt idx="31">
                  <c:v>90.43</c:v>
                </c:pt>
                <c:pt idx="32">
                  <c:v>90.51</c:v>
                </c:pt>
                <c:pt idx="33">
                  <c:v>86.9</c:v>
                </c:pt>
              </c:numCache>
            </c:numRef>
          </c:yVal>
          <c:smooth val="0"/>
          <c:extLst>
            <c:ext xmlns:c16="http://schemas.microsoft.com/office/drawing/2014/chart" uri="{C3380CC4-5D6E-409C-BE32-E72D297353CC}">
              <c16:uniqueId val="{00000002-64AE-452B-8877-AF674786C666}"/>
            </c:ext>
          </c:extLst>
        </c:ser>
        <c:dLbls>
          <c:showLegendKey val="0"/>
          <c:showVal val="0"/>
          <c:showCatName val="0"/>
          <c:showSerName val="0"/>
          <c:showPercent val="0"/>
          <c:showBubbleSize val="0"/>
        </c:dLbls>
        <c:axId val="661996400"/>
        <c:axId val="662000008"/>
      </c:scatterChart>
      <c:valAx>
        <c:axId val="661996400"/>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2000008"/>
        <c:crosses val="autoZero"/>
        <c:crossBetween val="midCat"/>
      </c:valAx>
      <c:valAx>
        <c:axId val="6620000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19964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2481233595800526"/>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'ln_prova senza var_EPI '!$C$3</c:f>
              <c:strCache>
                <c:ptCount val="1"/>
                <c:pt idx="0">
                  <c:v>Diffusion EV - 2017 (base ln)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0"/>
            <c:dispEq val="1"/>
            <c:trendlineLbl>
              <c:layout>
                <c:manualLayout>
                  <c:x val="-2.1474190726159231E-3"/>
                  <c:y val="-0.326797535724701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'ln_prova senza var_EPI '!$C$4:$C$38</c:f>
              <c:numCache>
                <c:formatCode>0.00</c:formatCode>
                <c:ptCount val="35"/>
                <c:pt idx="0">
                  <c:v>-6.2146080984221914</c:v>
                </c:pt>
                <c:pt idx="1">
                  <c:v>-6.2146080984221914</c:v>
                </c:pt>
                <c:pt idx="2">
                  <c:v>-6.2146080984221914</c:v>
                </c:pt>
                <c:pt idx="3">
                  <c:v>-6.2146080984221914</c:v>
                </c:pt>
                <c:pt idx="4">
                  <c:v>-6.2146080984221914</c:v>
                </c:pt>
                <c:pt idx="5">
                  <c:v>-5.8091429903140277</c:v>
                </c:pt>
                <c:pt idx="6">
                  <c:v>-5.8091429903140277</c:v>
                </c:pt>
                <c:pt idx="7">
                  <c:v>-5.521460917862246</c:v>
                </c:pt>
                <c:pt idx="8">
                  <c:v>-5.521460917862246</c:v>
                </c:pt>
                <c:pt idx="9">
                  <c:v>-5.521460917862246</c:v>
                </c:pt>
                <c:pt idx="10">
                  <c:v>-5.1159958097540823</c:v>
                </c:pt>
                <c:pt idx="11">
                  <c:v>-5.1159958097540823</c:v>
                </c:pt>
                <c:pt idx="12">
                  <c:v>-5.1159958097540823</c:v>
                </c:pt>
                <c:pt idx="13">
                  <c:v>-4.9618451299268234</c:v>
                </c:pt>
                <c:pt idx="14">
                  <c:v>-4.9618451299268234</c:v>
                </c:pt>
                <c:pt idx="15">
                  <c:v>-4.8283137373023015</c:v>
                </c:pt>
                <c:pt idx="16">
                  <c:v>-4.7105307016459177</c:v>
                </c:pt>
                <c:pt idx="17">
                  <c:v>-4.6051701859880909</c:v>
                </c:pt>
                <c:pt idx="18">
                  <c:v>-4.5098600061837661</c:v>
                </c:pt>
                <c:pt idx="19">
                  <c:v>-4.4228486291941369</c:v>
                </c:pt>
                <c:pt idx="20">
                  <c:v>-4.4228486291941369</c:v>
                </c:pt>
                <c:pt idx="21">
                  <c:v>-4.1997050778799272</c:v>
                </c:pt>
                <c:pt idx="22">
                  <c:v>-4.0173835210859723</c:v>
                </c:pt>
                <c:pt idx="23">
                  <c:v>-3.9633162998156966</c:v>
                </c:pt>
                <c:pt idx="24">
                  <c:v>-3.9633162998156966</c:v>
                </c:pt>
                <c:pt idx="25">
                  <c:v>-3.9633162998156966</c:v>
                </c:pt>
                <c:pt idx="26">
                  <c:v>-3.912023005428146</c:v>
                </c:pt>
                <c:pt idx="27">
                  <c:v>-3.8167128256238212</c:v>
                </c:pt>
                <c:pt idx="28">
                  <c:v>-3.8167128256238212</c:v>
                </c:pt>
                <c:pt idx="29">
                  <c:v>-3.6496587409606551</c:v>
                </c:pt>
                <c:pt idx="30">
                  <c:v>-3.6119184129778081</c:v>
                </c:pt>
                <c:pt idx="31">
                  <c:v>-3.6119184129778077</c:v>
                </c:pt>
                <c:pt idx="32">
                  <c:v>-2.9374633654300153</c:v>
                </c:pt>
                <c:pt idx="33">
                  <c:v>-1.9661128563728327</c:v>
                </c:pt>
                <c:pt idx="34">
                  <c:v>-0.93649343919167449</c:v>
                </c:pt>
              </c:numCache>
            </c:numRef>
          </c:xVal>
          <c:yVal>
            <c:numRef>
              <c:f>'ln_prova senza var_EPI '!$J$4:$J$38</c:f>
              <c:numCache>
                <c:formatCode>General</c:formatCode>
                <c:ptCount val="35"/>
                <c:pt idx="0">
                  <c:v>84.67</c:v>
                </c:pt>
                <c:pt idx="1">
                  <c:v>88.59</c:v>
                </c:pt>
                <c:pt idx="2">
                  <c:v>85.81</c:v>
                </c:pt>
                <c:pt idx="3">
                  <c:v>84.48</c:v>
                </c:pt>
                <c:pt idx="4">
                  <c:v>81.260000000000005</c:v>
                </c:pt>
                <c:pt idx="5">
                  <c:v>85.49</c:v>
                </c:pt>
                <c:pt idx="6">
                  <c:v>83.24</c:v>
                </c:pt>
                <c:pt idx="7">
                  <c:v>83.4</c:v>
                </c:pt>
                <c:pt idx="8">
                  <c:v>88.48</c:v>
                </c:pt>
                <c:pt idx="9">
                  <c:v>85.42</c:v>
                </c:pt>
                <c:pt idx="10">
                  <c:v>80.150000000000006</c:v>
                </c:pt>
                <c:pt idx="11">
                  <c:v>85.71</c:v>
                </c:pt>
                <c:pt idx="12">
                  <c:v>88.91</c:v>
                </c:pt>
                <c:pt idx="13">
                  <c:v>80.239999999999995</c:v>
                </c:pt>
                <c:pt idx="14">
                  <c:v>86.6</c:v>
                </c:pt>
                <c:pt idx="15">
                  <c:v>88.98</c:v>
                </c:pt>
                <c:pt idx="16">
                  <c:v>84.6</c:v>
                </c:pt>
                <c:pt idx="17">
                  <c:v>80.59</c:v>
                </c:pt>
                <c:pt idx="18">
                  <c:v>85.06</c:v>
                </c:pt>
                <c:pt idx="19">
                  <c:v>84.72</c:v>
                </c:pt>
                <c:pt idx="20">
                  <c:v>70.61</c:v>
                </c:pt>
                <c:pt idx="21">
                  <c:v>84.26</c:v>
                </c:pt>
                <c:pt idx="22">
                  <c:v>88.2</c:v>
                </c:pt>
                <c:pt idx="23">
                  <c:v>86.58</c:v>
                </c:pt>
                <c:pt idx="24">
                  <c:v>87.38</c:v>
                </c:pt>
                <c:pt idx="25">
                  <c:v>88.63</c:v>
                </c:pt>
                <c:pt idx="26">
                  <c:v>86.64</c:v>
                </c:pt>
                <c:pt idx="27">
                  <c:v>65.099999999999994</c:v>
                </c:pt>
                <c:pt idx="28">
                  <c:v>82.03</c:v>
                </c:pt>
                <c:pt idx="29">
                  <c:v>90.68</c:v>
                </c:pt>
                <c:pt idx="30">
                  <c:v>86.93</c:v>
                </c:pt>
                <c:pt idx="31">
                  <c:v>89.21</c:v>
                </c:pt>
                <c:pt idx="32">
                  <c:v>90.43</c:v>
                </c:pt>
                <c:pt idx="33">
                  <c:v>90.51</c:v>
                </c:pt>
                <c:pt idx="34">
                  <c:v>86.9</c:v>
                </c:pt>
              </c:numCache>
            </c:numRef>
          </c:yVal>
          <c:smooth val="0"/>
          <c:extLst>
            <c:ext xmlns:c16="http://schemas.microsoft.com/office/drawing/2014/chart" uri="{C3380CC4-5D6E-409C-BE32-E72D297353CC}">
              <c16:uniqueId val="{00000002-0A0F-4AF9-BD49-BACAC728EC4C}"/>
            </c:ext>
          </c:extLst>
        </c:ser>
        <c:dLbls>
          <c:showLegendKey val="0"/>
          <c:showVal val="0"/>
          <c:showCatName val="0"/>
          <c:showSerName val="0"/>
          <c:showPercent val="0"/>
          <c:showBubbleSize val="0"/>
        </c:dLbls>
        <c:axId val="661996400"/>
        <c:axId val="662000008"/>
      </c:scatterChart>
      <c:valAx>
        <c:axId val="661996400"/>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2000008"/>
        <c:crosses val="autoZero"/>
        <c:crossBetween val="midCat"/>
      </c:valAx>
      <c:valAx>
        <c:axId val="6620000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19964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'Linear rg_EV_17_no_CO2,lat,elc2'!$C$3</c:f>
              <c:strCache>
                <c:ptCount val="1"/>
                <c:pt idx="0">
                  <c:v>Diffusion EV - 2017</c:v>
                </c:pt>
              </c:strCache>
            </c:strRef>
          </c:tx>
          <c:spPr>
            <a:solidFill>
              <a:schemeClr val="accent1"/>
            </a:solidFill>
            <a:ln>
              <a:noFill/>
            </a:ln>
            <a:effectLst/>
          </c:spPr>
          <c:invertIfNegative val="0"/>
          <c:cat>
            <c:strRef>
              <c:f>'Linear rg_EV_17_no_CO2,lat,elc2'!$B$4:$B$38</c:f>
              <c:strCache>
                <c:ptCount val="35"/>
                <c:pt idx="0">
                  <c:v>Czech Republic</c:v>
                </c:pt>
                <c:pt idx="1">
                  <c:v>Estonia</c:v>
                </c:pt>
                <c:pt idx="2">
                  <c:v>Greece</c:v>
                </c:pt>
                <c:pt idx="3">
                  <c:v>Italy</c:v>
                </c:pt>
                <c:pt idx="4">
                  <c:v>Poland</c:v>
                </c:pt>
                <c:pt idx="5">
                  <c:v>Lithuania</c:v>
                </c:pt>
                <c:pt idx="6">
                  <c:v>Romania</c:v>
                </c:pt>
                <c:pt idx="7">
                  <c:v>Bulgaria</c:v>
                </c:pt>
                <c:pt idx="8">
                  <c:v>Malta</c:v>
                </c:pt>
                <c:pt idx="9">
                  <c:v>Slovak Republic</c:v>
                </c:pt>
                <c:pt idx="10">
                  <c:v>Belgium</c:v>
                </c:pt>
                <c:pt idx="11">
                  <c:v>Latvia</c:v>
                </c:pt>
                <c:pt idx="12">
                  <c:v>Spain</c:v>
                </c:pt>
                <c:pt idx="13">
                  <c:v>Cyprus</c:v>
                </c:pt>
                <c:pt idx="14">
                  <c:v>Ireland</c:v>
                </c:pt>
                <c:pt idx="15">
                  <c:v>Slovenia</c:v>
                </c:pt>
                <c:pt idx="16">
                  <c:v>Hungary</c:v>
                </c:pt>
                <c:pt idx="17">
                  <c:v>Japan</c:v>
                </c:pt>
                <c:pt idx="18">
                  <c:v>Canada</c:v>
                </c:pt>
                <c:pt idx="19">
                  <c:v>United States</c:v>
                </c:pt>
                <c:pt idx="20">
                  <c:v>Korea, Rep.</c:v>
                </c:pt>
                <c:pt idx="21">
                  <c:v>Germany</c:v>
                </c:pt>
                <c:pt idx="22">
                  <c:v>France</c:v>
                </c:pt>
                <c:pt idx="23">
                  <c:v>Luxembourg</c:v>
                </c:pt>
                <c:pt idx="24">
                  <c:v>United Kingdom</c:v>
                </c:pt>
                <c:pt idx="25">
                  <c:v>Portugal</c:v>
                </c:pt>
                <c:pt idx="26">
                  <c:v>Austria</c:v>
                </c:pt>
                <c:pt idx="27">
                  <c:v>China</c:v>
                </c:pt>
                <c:pt idx="28">
                  <c:v>Netherlands</c:v>
                </c:pt>
                <c:pt idx="29">
                  <c:v>Finland</c:v>
                </c:pt>
                <c:pt idx="30">
                  <c:v>Switzerland</c:v>
                </c:pt>
                <c:pt idx="31">
                  <c:v>Denmark</c:v>
                </c:pt>
                <c:pt idx="32">
                  <c:v>Sweden</c:v>
                </c:pt>
                <c:pt idx="33">
                  <c:v>Iceland</c:v>
                </c:pt>
                <c:pt idx="34">
                  <c:v>Norway</c:v>
                </c:pt>
              </c:strCache>
            </c:strRef>
          </c:cat>
          <c:val>
            <c:numRef>
              <c:f>'Linear rg_EV_17_no_CO2,lat,elc2'!$C$4:$C$38</c:f>
              <c:numCache>
                <c:formatCode>0.0%</c:formatCode>
                <c:ptCount val="35"/>
                <c:pt idx="0">
                  <c:v>2E-3</c:v>
                </c:pt>
                <c:pt idx="1">
                  <c:v>2E-3</c:v>
                </c:pt>
                <c:pt idx="2">
                  <c:v>2E-3</c:v>
                </c:pt>
                <c:pt idx="3">
                  <c:v>2E-3</c:v>
                </c:pt>
                <c:pt idx="4">
                  <c:v>2E-3</c:v>
                </c:pt>
                <c:pt idx="5">
                  <c:v>3.0000000000000001E-3</c:v>
                </c:pt>
                <c:pt idx="6">
                  <c:v>3.0000000000000001E-3</c:v>
                </c:pt>
                <c:pt idx="7">
                  <c:v>4.0000000000000001E-3</c:v>
                </c:pt>
                <c:pt idx="8">
                  <c:v>4.0000000000000001E-3</c:v>
                </c:pt>
                <c:pt idx="9">
                  <c:v>4.0000000000000001E-3</c:v>
                </c:pt>
                <c:pt idx="10">
                  <c:v>6.0000000000000001E-3</c:v>
                </c:pt>
                <c:pt idx="11">
                  <c:v>6.0000000000000001E-3</c:v>
                </c:pt>
                <c:pt idx="12">
                  <c:v>6.0000000000000001E-3</c:v>
                </c:pt>
                <c:pt idx="13">
                  <c:v>7.0000000000000001E-3</c:v>
                </c:pt>
                <c:pt idx="14">
                  <c:v>7.0000000000000001E-3</c:v>
                </c:pt>
                <c:pt idx="15">
                  <c:v>8.0000000000000002E-3</c:v>
                </c:pt>
                <c:pt idx="16">
                  <c:v>9.0000000000000011E-3</c:v>
                </c:pt>
                <c:pt idx="17">
                  <c:v>0.01</c:v>
                </c:pt>
                <c:pt idx="18">
                  <c:v>1.0999999999999999E-2</c:v>
                </c:pt>
                <c:pt idx="19">
                  <c:v>1.2E-2</c:v>
                </c:pt>
                <c:pt idx="20">
                  <c:v>1.2E-2</c:v>
                </c:pt>
                <c:pt idx="21">
                  <c:v>1.4999999999999999E-2</c:v>
                </c:pt>
                <c:pt idx="22">
                  <c:v>1.8000000000000002E-2</c:v>
                </c:pt>
                <c:pt idx="23">
                  <c:v>1.9E-2</c:v>
                </c:pt>
                <c:pt idx="24">
                  <c:v>1.9E-2</c:v>
                </c:pt>
                <c:pt idx="25">
                  <c:v>1.9000000000000003E-2</c:v>
                </c:pt>
                <c:pt idx="26">
                  <c:v>0.02</c:v>
                </c:pt>
                <c:pt idx="27">
                  <c:v>2.1999999999999999E-2</c:v>
                </c:pt>
                <c:pt idx="28">
                  <c:v>2.1999999999999999E-2</c:v>
                </c:pt>
                <c:pt idx="29">
                  <c:v>2.5999999999999999E-2</c:v>
                </c:pt>
                <c:pt idx="30">
                  <c:v>2.7E-2</c:v>
                </c:pt>
                <c:pt idx="31">
                  <c:v>2.7000000000000003E-2</c:v>
                </c:pt>
                <c:pt idx="32">
                  <c:v>5.3000000000000005E-2</c:v>
                </c:pt>
                <c:pt idx="33">
                  <c:v>0.14000000000000001</c:v>
                </c:pt>
                <c:pt idx="34">
                  <c:v>0.39200000000000002</c:v>
                </c:pt>
              </c:numCache>
            </c:numRef>
          </c:val>
          <c:extLst>
            <c:ext xmlns:c16="http://schemas.microsoft.com/office/drawing/2014/chart" uri="{C3380CC4-5D6E-409C-BE32-E72D297353CC}">
              <c16:uniqueId val="{00000000-F9EE-46CA-BBDD-39B1E6286EE4}"/>
            </c:ext>
          </c:extLst>
        </c:ser>
        <c:dLbls>
          <c:showLegendKey val="0"/>
          <c:showVal val="0"/>
          <c:showCatName val="0"/>
          <c:showSerName val="0"/>
          <c:showPercent val="0"/>
          <c:showBubbleSize val="0"/>
        </c:dLbls>
        <c:gapWidth val="219"/>
        <c:overlap val="-27"/>
        <c:axId val="651371704"/>
        <c:axId val="651375640"/>
      </c:barChart>
      <c:catAx>
        <c:axId val="651371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375640"/>
        <c:crosses val="autoZero"/>
        <c:auto val="1"/>
        <c:lblAlgn val="ctr"/>
        <c:lblOffset val="100"/>
        <c:noMultiLvlLbl val="0"/>
      </c:catAx>
      <c:valAx>
        <c:axId val="65137564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1371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_xlchart.v1.0</cx:f>
      </cx:numDim>
    </cx:data>
  </cx:chartData>
  <cx:chart>
    <cx:title pos="t" align="ctr" overlay="0"/>
    <cx:plotArea>
      <cx:plotAreaRegion>
        <cx:series layoutId="clusteredColumn" uniqueId="{ED7B6E2D-97A4-4BF5-919C-DBC1FF81EF89}">
          <cx:dataId val="0"/>
          <cx:layoutPr>
            <cx:binning intervalClosed="r">
              <cx:binCount val="7"/>
            </cx:binning>
          </cx:layoutPr>
        </cx:series>
      </cx:plotAreaRegion>
      <cx:axis id="0">
        <cx:catScaling gapWidth="1.12"/>
        <cx:tickLabels/>
      </cx:axis>
      <cx:axis id="1">
        <cx:valScaling/>
        <cx:majorGridlines/>
        <cx:tickLabels/>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numDim type="val">
        <cx:f>_xlchart.v1.1</cx:f>
      </cx:numDim>
    </cx:data>
  </cx:chartData>
  <cx:chart>
    <cx:title pos="t" align="ctr" overlay="0"/>
    <cx:plotArea>
      <cx:plotAreaRegion>
        <cx:series layoutId="clusteredColumn" uniqueId="{ED7B6E2D-97A4-4BF5-919C-DBC1FF81EF89}">
          <cx:dataId val="0"/>
          <cx:layoutPr>
            <cx:binning intervalClosed="r">
              <cx:binCount val="7"/>
            </cx:binning>
          </cx:layoutPr>
        </cx:series>
      </cx:plotAreaRegion>
      <cx:axis id="0">
        <cx:catScaling gapWidth="1.12"/>
        <cx:tickLabels/>
      </cx:axis>
      <cx:axis id="1">
        <cx:valScaling/>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3" Type="http://schemas.microsoft.com/office/2014/relationships/chartEx" Target="../charts/chartEx1.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3" Type="http://schemas.microsoft.com/office/2014/relationships/chartEx" Target="../charts/chartEx2.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7</xdr:col>
      <xdr:colOff>218722</xdr:colOff>
      <xdr:row>49</xdr:row>
      <xdr:rowOff>56445</xdr:rowOff>
    </xdr:from>
    <xdr:to>
      <xdr:col>11</xdr:col>
      <xdr:colOff>84666</xdr:colOff>
      <xdr:row>53</xdr:row>
      <xdr:rowOff>162277</xdr:rowOff>
    </xdr:to>
    <xdr:sp macro="" textlink="">
      <xdr:nvSpPr>
        <xdr:cNvPr id="2" name="TextBox 1">
          <a:extLst>
            <a:ext uri="{FF2B5EF4-FFF2-40B4-BE49-F238E27FC236}">
              <a16:creationId xmlns:a16="http://schemas.microsoft.com/office/drawing/2014/main" id="{CD3E967A-E651-4743-99E9-1CD00CF5A836}"/>
            </a:ext>
          </a:extLst>
        </xdr:cNvPr>
        <xdr:cNvSpPr txBox="1"/>
      </xdr:nvSpPr>
      <xdr:spPr>
        <a:xfrm>
          <a:off x="6822722" y="9482667"/>
          <a:ext cx="4614333" cy="8466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The </a:t>
          </a:r>
          <a:r>
            <a:rPr lang="en-GB" sz="1100" b="1" i="0">
              <a:solidFill>
                <a:schemeClr val="dk1"/>
              </a:solidFill>
              <a:effectLst/>
              <a:latin typeface="+mn-lt"/>
              <a:ea typeface="+mn-ea"/>
              <a:cs typeface="+mn-cs"/>
            </a:rPr>
            <a:t>Significance F </a:t>
          </a:r>
          <a:r>
            <a:rPr lang="en-GB" sz="1100" b="0" i="0">
              <a:solidFill>
                <a:schemeClr val="dk1"/>
              </a:solidFill>
              <a:effectLst/>
              <a:latin typeface="+mn-lt"/>
              <a:ea typeface="+mn-ea"/>
              <a:cs typeface="+mn-cs"/>
            </a:rPr>
            <a:t>value gives an idea of how reliable (statistically significant) your results are. If Significance F is less than 0.05 (5%), your model is OK. If it is greater than 0.05, you'd probably better choose another independent variable.</a:t>
          </a:r>
          <a:endParaRPr lang="en-GB" sz="1100"/>
        </a:p>
      </xdr:txBody>
    </xdr:sp>
    <xdr:clientData/>
  </xdr:twoCellAnchor>
  <xdr:twoCellAnchor>
    <xdr:from>
      <xdr:col>3</xdr:col>
      <xdr:colOff>515055</xdr:colOff>
      <xdr:row>39</xdr:row>
      <xdr:rowOff>63494</xdr:rowOff>
    </xdr:from>
    <xdr:to>
      <xdr:col>7</xdr:col>
      <xdr:colOff>987777</xdr:colOff>
      <xdr:row>48</xdr:row>
      <xdr:rowOff>148161</xdr:rowOff>
    </xdr:to>
    <xdr:sp macro="" textlink="">
      <xdr:nvSpPr>
        <xdr:cNvPr id="3" name="TextBox 2">
          <a:extLst>
            <a:ext uri="{FF2B5EF4-FFF2-40B4-BE49-F238E27FC236}">
              <a16:creationId xmlns:a16="http://schemas.microsoft.com/office/drawing/2014/main" id="{0C127262-AE68-4473-B2E8-5C1B327EC570}"/>
            </a:ext>
          </a:extLst>
        </xdr:cNvPr>
        <xdr:cNvSpPr txBox="1"/>
      </xdr:nvSpPr>
      <xdr:spPr>
        <a:xfrm>
          <a:off x="2977444" y="7641161"/>
          <a:ext cx="4614333" cy="174977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effectLst/>
              <a:latin typeface="+mn-lt"/>
              <a:ea typeface="+mn-ea"/>
              <a:cs typeface="+mn-cs"/>
            </a:rPr>
            <a:t>Multiple R</a:t>
          </a:r>
          <a:r>
            <a:rPr lang="en-GB" sz="1100" b="0" i="0">
              <a:solidFill>
                <a:schemeClr val="dk1"/>
              </a:solidFill>
              <a:effectLst/>
              <a:latin typeface="+mn-lt"/>
              <a:ea typeface="+mn-ea"/>
              <a:cs typeface="+mn-cs"/>
            </a:rPr>
            <a:t>. It is the C</a:t>
          </a:r>
          <a:r>
            <a:rPr lang="en-GB" sz="1100" b="0" i="1">
              <a:solidFill>
                <a:schemeClr val="dk1"/>
              </a:solidFill>
              <a:effectLst/>
              <a:latin typeface="+mn-lt"/>
              <a:ea typeface="+mn-ea"/>
              <a:cs typeface="+mn-cs"/>
            </a:rPr>
            <a:t>orrelation Coefficient </a:t>
          </a:r>
          <a:r>
            <a:rPr lang="en-GB" sz="1100" b="0" i="0">
              <a:solidFill>
                <a:schemeClr val="dk1"/>
              </a:solidFill>
              <a:effectLst/>
              <a:latin typeface="+mn-lt"/>
              <a:ea typeface="+mn-ea"/>
              <a:cs typeface="+mn-cs"/>
            </a:rPr>
            <a:t>that measures the strength of a linear relationship between two variables. The correlation coefficient can be any value between -1 and 1, and its </a:t>
          </a:r>
          <a:r>
            <a:rPr lang="en-GB" sz="1100" b="0" i="0" u="none" strike="noStrike">
              <a:solidFill>
                <a:schemeClr val="dk1"/>
              </a:solidFill>
              <a:effectLst/>
              <a:latin typeface="+mn-lt"/>
              <a:ea typeface="+mn-ea"/>
              <a:cs typeface="+mn-cs"/>
              <a:hlinkClick xmlns:r="http://schemas.openxmlformats.org/officeDocument/2006/relationships" r:id=""/>
            </a:rPr>
            <a:t>absolute value</a:t>
          </a:r>
          <a:r>
            <a:rPr lang="en-GB" sz="1100" b="0" i="0">
              <a:solidFill>
                <a:schemeClr val="dk1"/>
              </a:solidFill>
              <a:effectLst/>
              <a:latin typeface="+mn-lt"/>
              <a:ea typeface="+mn-ea"/>
              <a:cs typeface="+mn-cs"/>
            </a:rPr>
            <a:t> indicates the relationship strength. The larger the absolute value, the stronger the relationship.</a:t>
          </a:r>
        </a:p>
        <a:p>
          <a:endParaRPr lang="en-GB" sz="1100" b="1" i="0">
            <a:solidFill>
              <a:schemeClr val="dk1"/>
            </a:solidFill>
            <a:effectLst/>
            <a:latin typeface="+mn-lt"/>
            <a:ea typeface="+mn-ea"/>
            <a:cs typeface="+mn-cs"/>
          </a:endParaRPr>
        </a:p>
        <a:p>
          <a:r>
            <a:rPr lang="en-GB" sz="1100" b="1" i="0">
              <a:solidFill>
                <a:schemeClr val="dk1"/>
              </a:solidFill>
              <a:effectLst/>
              <a:latin typeface="+mn-lt"/>
              <a:ea typeface="+mn-ea"/>
              <a:cs typeface="+mn-cs"/>
            </a:rPr>
            <a:t>Adjusted R square</a:t>
          </a:r>
          <a:r>
            <a:rPr lang="en-GB" sz="1100" b="0" i="0">
              <a:solidFill>
                <a:schemeClr val="dk1"/>
              </a:solidFill>
              <a:effectLst/>
              <a:latin typeface="+mn-lt"/>
              <a:ea typeface="+mn-ea"/>
              <a:cs typeface="+mn-cs"/>
            </a:rPr>
            <a:t>:  It shows how many points fall on the regression line. It means that 41% of our values fit the regression analysis model. In other words, 41% of the dependent variables (y-values) are explained by the independent variables (x-values).</a:t>
          </a: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119944</xdr:colOff>
      <xdr:row>49</xdr:row>
      <xdr:rowOff>84667</xdr:rowOff>
    </xdr:from>
    <xdr:to>
      <xdr:col>10</xdr:col>
      <xdr:colOff>1178277</xdr:colOff>
      <xdr:row>54</xdr:row>
      <xdr:rowOff>-1</xdr:rowOff>
    </xdr:to>
    <xdr:sp macro="" textlink="">
      <xdr:nvSpPr>
        <xdr:cNvPr id="2" name="TextBox 1">
          <a:extLst>
            <a:ext uri="{FF2B5EF4-FFF2-40B4-BE49-F238E27FC236}">
              <a16:creationId xmlns:a16="http://schemas.microsoft.com/office/drawing/2014/main" id="{398869D4-2769-4CFB-80D0-9CDE73567862}"/>
            </a:ext>
          </a:extLst>
        </xdr:cNvPr>
        <xdr:cNvSpPr txBox="1"/>
      </xdr:nvSpPr>
      <xdr:spPr>
        <a:xfrm>
          <a:off x="6794500" y="9510889"/>
          <a:ext cx="4614333" cy="8466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The </a:t>
          </a:r>
          <a:r>
            <a:rPr lang="en-GB" sz="1100" b="1" i="0">
              <a:solidFill>
                <a:schemeClr val="dk1"/>
              </a:solidFill>
              <a:effectLst/>
              <a:latin typeface="+mn-lt"/>
              <a:ea typeface="+mn-ea"/>
              <a:cs typeface="+mn-cs"/>
            </a:rPr>
            <a:t>Significance F </a:t>
          </a:r>
          <a:r>
            <a:rPr lang="en-GB" sz="1100" b="0" i="0">
              <a:solidFill>
                <a:schemeClr val="dk1"/>
              </a:solidFill>
              <a:effectLst/>
              <a:latin typeface="+mn-lt"/>
              <a:ea typeface="+mn-ea"/>
              <a:cs typeface="+mn-cs"/>
            </a:rPr>
            <a:t>value gives an idea of how reliable (statistically significant) your results are. If Significance F is less than 0.05 (5%), your model is OK. If it is greater than 0.05, you'd probably better choose another independent variable.</a:t>
          </a:r>
          <a:endParaRPr lang="en-GB" sz="1100"/>
        </a:p>
      </xdr:txBody>
    </xdr:sp>
    <xdr:clientData/>
  </xdr:twoCellAnchor>
  <xdr:twoCellAnchor>
    <xdr:from>
      <xdr:col>3</xdr:col>
      <xdr:colOff>515054</xdr:colOff>
      <xdr:row>39</xdr:row>
      <xdr:rowOff>63494</xdr:rowOff>
    </xdr:from>
    <xdr:to>
      <xdr:col>7</xdr:col>
      <xdr:colOff>1072444</xdr:colOff>
      <xdr:row>48</xdr:row>
      <xdr:rowOff>148161</xdr:rowOff>
    </xdr:to>
    <xdr:sp macro="" textlink="">
      <xdr:nvSpPr>
        <xdr:cNvPr id="3" name="TextBox 2">
          <a:extLst>
            <a:ext uri="{FF2B5EF4-FFF2-40B4-BE49-F238E27FC236}">
              <a16:creationId xmlns:a16="http://schemas.microsoft.com/office/drawing/2014/main" id="{0B06A2B7-1705-4BA8-81AF-2E32FE080C90}"/>
            </a:ext>
          </a:extLst>
        </xdr:cNvPr>
        <xdr:cNvSpPr txBox="1"/>
      </xdr:nvSpPr>
      <xdr:spPr>
        <a:xfrm>
          <a:off x="2977443" y="7641161"/>
          <a:ext cx="4769557" cy="174977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effectLst/>
              <a:latin typeface="+mn-lt"/>
              <a:ea typeface="+mn-ea"/>
              <a:cs typeface="+mn-cs"/>
            </a:rPr>
            <a:t>Multiple R</a:t>
          </a:r>
          <a:r>
            <a:rPr lang="en-GB" sz="1100" b="0" i="0">
              <a:solidFill>
                <a:schemeClr val="dk1"/>
              </a:solidFill>
              <a:effectLst/>
              <a:latin typeface="+mn-lt"/>
              <a:ea typeface="+mn-ea"/>
              <a:cs typeface="+mn-cs"/>
            </a:rPr>
            <a:t>. It is the C</a:t>
          </a:r>
          <a:r>
            <a:rPr lang="en-GB" sz="1100" b="0" i="1">
              <a:solidFill>
                <a:schemeClr val="dk1"/>
              </a:solidFill>
              <a:effectLst/>
              <a:latin typeface="+mn-lt"/>
              <a:ea typeface="+mn-ea"/>
              <a:cs typeface="+mn-cs"/>
            </a:rPr>
            <a:t>orrelation Coefficient </a:t>
          </a:r>
          <a:r>
            <a:rPr lang="en-GB" sz="1100" b="0" i="0">
              <a:solidFill>
                <a:schemeClr val="dk1"/>
              </a:solidFill>
              <a:effectLst/>
              <a:latin typeface="+mn-lt"/>
              <a:ea typeface="+mn-ea"/>
              <a:cs typeface="+mn-cs"/>
            </a:rPr>
            <a:t>that measures the strength of a linear relationship between two variables. The correlation coefficient can be any value between -1 and 1, and its </a:t>
          </a:r>
          <a:r>
            <a:rPr lang="en-GB" sz="1100" b="0" i="0" u="none" strike="noStrike">
              <a:solidFill>
                <a:schemeClr val="dk1"/>
              </a:solidFill>
              <a:effectLst/>
              <a:latin typeface="+mn-lt"/>
              <a:ea typeface="+mn-ea"/>
              <a:cs typeface="+mn-cs"/>
              <a:hlinkClick xmlns:r="http://schemas.openxmlformats.org/officeDocument/2006/relationships" r:id=""/>
            </a:rPr>
            <a:t>absolute value</a:t>
          </a:r>
          <a:r>
            <a:rPr lang="en-GB" sz="1100" b="0" i="0">
              <a:solidFill>
                <a:schemeClr val="dk1"/>
              </a:solidFill>
              <a:effectLst/>
              <a:latin typeface="+mn-lt"/>
              <a:ea typeface="+mn-ea"/>
              <a:cs typeface="+mn-cs"/>
            </a:rPr>
            <a:t> indicates the relationship strength. The larger the absolute value, the stronger the relationship.</a:t>
          </a:r>
        </a:p>
        <a:p>
          <a:endParaRPr lang="en-GB" sz="1100" b="1" i="0">
            <a:solidFill>
              <a:schemeClr val="dk1"/>
            </a:solidFill>
            <a:effectLst/>
            <a:latin typeface="+mn-lt"/>
            <a:ea typeface="+mn-ea"/>
            <a:cs typeface="+mn-cs"/>
          </a:endParaRPr>
        </a:p>
        <a:p>
          <a:r>
            <a:rPr lang="en-GB" sz="1100" b="1" i="0">
              <a:solidFill>
                <a:schemeClr val="dk1"/>
              </a:solidFill>
              <a:effectLst/>
              <a:latin typeface="+mn-lt"/>
              <a:ea typeface="+mn-ea"/>
              <a:cs typeface="+mn-cs"/>
            </a:rPr>
            <a:t>Adjusted R square</a:t>
          </a:r>
          <a:r>
            <a:rPr lang="en-GB" sz="1100" b="0" i="0">
              <a:solidFill>
                <a:schemeClr val="dk1"/>
              </a:solidFill>
              <a:effectLst/>
              <a:latin typeface="+mn-lt"/>
              <a:ea typeface="+mn-ea"/>
              <a:cs typeface="+mn-cs"/>
            </a:rPr>
            <a:t>:  It shows how many points fall on the regression line. It means that 41% of our values fit the regression analysis model. In other words, 41% of the dependent variables (y-values) are explained by the independent variables (x-values).</a:t>
          </a:r>
          <a:endParaRPr lang="en-GB" sz="1100"/>
        </a:p>
      </xdr:txBody>
    </xdr:sp>
    <xdr:clientData/>
  </xdr:twoCellAnchor>
  <xdr:twoCellAnchor>
    <xdr:from>
      <xdr:col>11</xdr:col>
      <xdr:colOff>268110</xdr:colOff>
      <xdr:row>41</xdr:row>
      <xdr:rowOff>43039</xdr:rowOff>
    </xdr:from>
    <xdr:to>
      <xdr:col>18</xdr:col>
      <xdr:colOff>21166</xdr:colOff>
      <xdr:row>55</xdr:row>
      <xdr:rowOff>182739</xdr:rowOff>
    </xdr:to>
    <xdr:graphicFrame macro="">
      <xdr:nvGraphicFramePr>
        <xdr:cNvPr id="9" name="Chart 8">
          <a:extLst>
            <a:ext uri="{FF2B5EF4-FFF2-40B4-BE49-F238E27FC236}">
              <a16:creationId xmlns:a16="http://schemas.microsoft.com/office/drawing/2014/main" id="{5F597BB6-DB13-45E9-BAD5-7A293494CE0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885656</xdr:colOff>
      <xdr:row>82</xdr:row>
      <xdr:rowOff>2005</xdr:rowOff>
    </xdr:from>
    <xdr:to>
      <xdr:col>9</xdr:col>
      <xdr:colOff>808788</xdr:colOff>
      <xdr:row>96</xdr:row>
      <xdr:rowOff>60158</xdr:rowOff>
    </xdr:to>
    <xdr:graphicFrame macro="">
      <xdr:nvGraphicFramePr>
        <xdr:cNvPr id="8" name="Chart 7">
          <a:extLst>
            <a:ext uri="{FF2B5EF4-FFF2-40B4-BE49-F238E27FC236}">
              <a16:creationId xmlns:a16="http://schemas.microsoft.com/office/drawing/2014/main" id="{01C74B56-002B-4CAC-8D16-D8F536A22D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119944</xdr:colOff>
      <xdr:row>49</xdr:row>
      <xdr:rowOff>84667</xdr:rowOff>
    </xdr:from>
    <xdr:to>
      <xdr:col>9</xdr:col>
      <xdr:colOff>1178277</xdr:colOff>
      <xdr:row>54</xdr:row>
      <xdr:rowOff>-1</xdr:rowOff>
    </xdr:to>
    <xdr:sp macro="" textlink="">
      <xdr:nvSpPr>
        <xdr:cNvPr id="2" name="TextBox 1">
          <a:extLst>
            <a:ext uri="{FF2B5EF4-FFF2-40B4-BE49-F238E27FC236}">
              <a16:creationId xmlns:a16="http://schemas.microsoft.com/office/drawing/2014/main" id="{C660181A-BA48-4B0D-8388-0D22C7ABB97C}"/>
            </a:ext>
          </a:extLst>
        </xdr:cNvPr>
        <xdr:cNvSpPr txBox="1"/>
      </xdr:nvSpPr>
      <xdr:spPr>
        <a:xfrm>
          <a:off x="6800144" y="9546167"/>
          <a:ext cx="4614333" cy="8487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The </a:t>
          </a:r>
          <a:r>
            <a:rPr lang="en-GB" sz="1100" b="1" i="0">
              <a:solidFill>
                <a:schemeClr val="dk1"/>
              </a:solidFill>
              <a:effectLst/>
              <a:latin typeface="+mn-lt"/>
              <a:ea typeface="+mn-ea"/>
              <a:cs typeface="+mn-cs"/>
            </a:rPr>
            <a:t>Significance F </a:t>
          </a:r>
          <a:r>
            <a:rPr lang="en-GB" sz="1100" b="0" i="0">
              <a:solidFill>
                <a:schemeClr val="dk1"/>
              </a:solidFill>
              <a:effectLst/>
              <a:latin typeface="+mn-lt"/>
              <a:ea typeface="+mn-ea"/>
              <a:cs typeface="+mn-cs"/>
            </a:rPr>
            <a:t>value gives an idea of how reliable (statistically significant) your results are. If Significance F is less than 0.05 (5%), your model is OK. If it is greater than 0.05, you'd probably better choose another independent variable.</a:t>
          </a:r>
          <a:endParaRPr lang="en-GB" sz="1100"/>
        </a:p>
      </xdr:txBody>
    </xdr:sp>
    <xdr:clientData/>
  </xdr:twoCellAnchor>
  <xdr:twoCellAnchor>
    <xdr:from>
      <xdr:col>3</xdr:col>
      <xdr:colOff>515054</xdr:colOff>
      <xdr:row>39</xdr:row>
      <xdr:rowOff>63494</xdr:rowOff>
    </xdr:from>
    <xdr:to>
      <xdr:col>6</xdr:col>
      <xdr:colOff>1072444</xdr:colOff>
      <xdr:row>48</xdr:row>
      <xdr:rowOff>148161</xdr:rowOff>
    </xdr:to>
    <xdr:sp macro="" textlink="">
      <xdr:nvSpPr>
        <xdr:cNvPr id="3" name="TextBox 2">
          <a:extLst>
            <a:ext uri="{FF2B5EF4-FFF2-40B4-BE49-F238E27FC236}">
              <a16:creationId xmlns:a16="http://schemas.microsoft.com/office/drawing/2014/main" id="{3F8B79D5-A71F-4C3B-A1D4-C65F984D9D1F}"/>
            </a:ext>
          </a:extLst>
        </xdr:cNvPr>
        <xdr:cNvSpPr txBox="1"/>
      </xdr:nvSpPr>
      <xdr:spPr>
        <a:xfrm>
          <a:off x="2978854" y="7670794"/>
          <a:ext cx="4773790" cy="17547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effectLst/>
              <a:latin typeface="+mn-lt"/>
              <a:ea typeface="+mn-ea"/>
              <a:cs typeface="+mn-cs"/>
            </a:rPr>
            <a:t>Multiple R</a:t>
          </a:r>
          <a:r>
            <a:rPr lang="en-GB" sz="1100" b="0" i="0">
              <a:solidFill>
                <a:schemeClr val="dk1"/>
              </a:solidFill>
              <a:effectLst/>
              <a:latin typeface="+mn-lt"/>
              <a:ea typeface="+mn-ea"/>
              <a:cs typeface="+mn-cs"/>
            </a:rPr>
            <a:t>. It is the C</a:t>
          </a:r>
          <a:r>
            <a:rPr lang="en-GB" sz="1100" b="0" i="1">
              <a:solidFill>
                <a:schemeClr val="dk1"/>
              </a:solidFill>
              <a:effectLst/>
              <a:latin typeface="+mn-lt"/>
              <a:ea typeface="+mn-ea"/>
              <a:cs typeface="+mn-cs"/>
            </a:rPr>
            <a:t>orrelation Coefficient </a:t>
          </a:r>
          <a:r>
            <a:rPr lang="en-GB" sz="1100" b="0" i="0">
              <a:solidFill>
                <a:schemeClr val="dk1"/>
              </a:solidFill>
              <a:effectLst/>
              <a:latin typeface="+mn-lt"/>
              <a:ea typeface="+mn-ea"/>
              <a:cs typeface="+mn-cs"/>
            </a:rPr>
            <a:t>that measures the strength of a linear relationship between two variables. The correlation coefficient can be any value between -1 and 1, and its </a:t>
          </a:r>
          <a:r>
            <a:rPr lang="en-GB" sz="1100" b="0" i="0" u="none" strike="noStrike">
              <a:solidFill>
                <a:schemeClr val="dk1"/>
              </a:solidFill>
              <a:effectLst/>
              <a:latin typeface="+mn-lt"/>
              <a:ea typeface="+mn-ea"/>
              <a:cs typeface="+mn-cs"/>
              <a:hlinkClick xmlns:r="http://schemas.openxmlformats.org/officeDocument/2006/relationships" r:id=""/>
            </a:rPr>
            <a:t>absolute value</a:t>
          </a:r>
          <a:r>
            <a:rPr lang="en-GB" sz="1100" b="0" i="0">
              <a:solidFill>
                <a:schemeClr val="dk1"/>
              </a:solidFill>
              <a:effectLst/>
              <a:latin typeface="+mn-lt"/>
              <a:ea typeface="+mn-ea"/>
              <a:cs typeface="+mn-cs"/>
            </a:rPr>
            <a:t> indicates the relationship strength. The larger the absolute value, the stronger the relationship.</a:t>
          </a:r>
        </a:p>
        <a:p>
          <a:endParaRPr lang="en-GB" sz="1100" b="1" i="0">
            <a:solidFill>
              <a:schemeClr val="dk1"/>
            </a:solidFill>
            <a:effectLst/>
            <a:latin typeface="+mn-lt"/>
            <a:ea typeface="+mn-ea"/>
            <a:cs typeface="+mn-cs"/>
          </a:endParaRPr>
        </a:p>
        <a:p>
          <a:r>
            <a:rPr lang="en-GB" sz="1100" b="1" i="0">
              <a:solidFill>
                <a:schemeClr val="dk1"/>
              </a:solidFill>
              <a:effectLst/>
              <a:latin typeface="+mn-lt"/>
              <a:ea typeface="+mn-ea"/>
              <a:cs typeface="+mn-cs"/>
            </a:rPr>
            <a:t>Adjusted R square</a:t>
          </a:r>
          <a:r>
            <a:rPr lang="en-GB" sz="1100" b="0" i="0">
              <a:solidFill>
                <a:schemeClr val="dk1"/>
              </a:solidFill>
              <a:effectLst/>
              <a:latin typeface="+mn-lt"/>
              <a:ea typeface="+mn-ea"/>
              <a:cs typeface="+mn-cs"/>
            </a:rPr>
            <a:t>:  It shows how many points fall on the regression line. It means that 41% of our values fit the regression analysis model. In other words, 41% of the dependent variables (y-values) are explained by the independent variables (x-values).</a:t>
          </a:r>
          <a:endParaRPr lang="en-GB" sz="1100"/>
        </a:p>
      </xdr:txBody>
    </xdr:sp>
    <xdr:clientData/>
  </xdr:twoCellAnchor>
  <xdr:twoCellAnchor>
    <xdr:from>
      <xdr:col>10</xdr:col>
      <xdr:colOff>268110</xdr:colOff>
      <xdr:row>41</xdr:row>
      <xdr:rowOff>43039</xdr:rowOff>
    </xdr:from>
    <xdr:to>
      <xdr:col>17</xdr:col>
      <xdr:colOff>21166</xdr:colOff>
      <xdr:row>55</xdr:row>
      <xdr:rowOff>182739</xdr:rowOff>
    </xdr:to>
    <xdr:graphicFrame macro="">
      <xdr:nvGraphicFramePr>
        <xdr:cNvPr id="4" name="Chart 3">
          <a:extLst>
            <a:ext uri="{FF2B5EF4-FFF2-40B4-BE49-F238E27FC236}">
              <a16:creationId xmlns:a16="http://schemas.microsoft.com/office/drawing/2014/main" id="{57762F8C-F192-40C3-A192-0D49E0B4A9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48</xdr:row>
      <xdr:rowOff>112889</xdr:rowOff>
    </xdr:from>
    <xdr:to>
      <xdr:col>9</xdr:col>
      <xdr:colOff>522109</xdr:colOff>
      <xdr:row>53</xdr:row>
      <xdr:rowOff>35277</xdr:rowOff>
    </xdr:to>
    <xdr:sp macro="" textlink="">
      <xdr:nvSpPr>
        <xdr:cNvPr id="2" name="TextBox 1">
          <a:extLst>
            <a:ext uri="{FF2B5EF4-FFF2-40B4-BE49-F238E27FC236}">
              <a16:creationId xmlns:a16="http://schemas.microsoft.com/office/drawing/2014/main" id="{0FA0753C-D8A7-4279-B995-48CBCD14B9E8}"/>
            </a:ext>
          </a:extLst>
        </xdr:cNvPr>
        <xdr:cNvSpPr txBox="1"/>
      </xdr:nvSpPr>
      <xdr:spPr>
        <a:xfrm>
          <a:off x="7662332" y="9355667"/>
          <a:ext cx="4614333" cy="8466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The </a:t>
          </a:r>
          <a:r>
            <a:rPr lang="en-GB" sz="1100" b="1" i="0">
              <a:solidFill>
                <a:schemeClr val="dk1"/>
              </a:solidFill>
              <a:effectLst/>
              <a:latin typeface="+mn-lt"/>
              <a:ea typeface="+mn-ea"/>
              <a:cs typeface="+mn-cs"/>
            </a:rPr>
            <a:t>Significance F </a:t>
          </a:r>
          <a:r>
            <a:rPr lang="en-GB" sz="1100" b="0" i="0">
              <a:solidFill>
                <a:schemeClr val="dk1"/>
              </a:solidFill>
              <a:effectLst/>
              <a:latin typeface="+mn-lt"/>
              <a:ea typeface="+mn-ea"/>
              <a:cs typeface="+mn-cs"/>
            </a:rPr>
            <a:t>value gives an idea of how reliable (statistically significant) your results are. If Significance F is less than 0.05 (5%), your model is OK. If it is greater than 0.05, you'd probably better choose another independent variable.</a:t>
          </a:r>
          <a:endParaRPr lang="en-GB" sz="1100"/>
        </a:p>
      </xdr:txBody>
    </xdr:sp>
    <xdr:clientData/>
  </xdr:twoCellAnchor>
  <xdr:twoCellAnchor>
    <xdr:from>
      <xdr:col>3</xdr:col>
      <xdr:colOff>515054</xdr:colOff>
      <xdr:row>39</xdr:row>
      <xdr:rowOff>63494</xdr:rowOff>
    </xdr:from>
    <xdr:to>
      <xdr:col>5</xdr:col>
      <xdr:colOff>254000</xdr:colOff>
      <xdr:row>48</xdr:row>
      <xdr:rowOff>148161</xdr:rowOff>
    </xdr:to>
    <xdr:sp macro="" textlink="">
      <xdr:nvSpPr>
        <xdr:cNvPr id="3" name="TextBox 2">
          <a:extLst>
            <a:ext uri="{FF2B5EF4-FFF2-40B4-BE49-F238E27FC236}">
              <a16:creationId xmlns:a16="http://schemas.microsoft.com/office/drawing/2014/main" id="{D240A5B0-EFDF-428B-B80D-800BE543450F}"/>
            </a:ext>
          </a:extLst>
        </xdr:cNvPr>
        <xdr:cNvSpPr txBox="1"/>
      </xdr:nvSpPr>
      <xdr:spPr>
        <a:xfrm>
          <a:off x="2977443" y="7641161"/>
          <a:ext cx="5291668" cy="174977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effectLst/>
              <a:latin typeface="+mn-lt"/>
              <a:ea typeface="+mn-ea"/>
              <a:cs typeface="+mn-cs"/>
            </a:rPr>
            <a:t>Multiple R</a:t>
          </a:r>
          <a:r>
            <a:rPr lang="en-GB" sz="1100" b="0" i="0">
              <a:solidFill>
                <a:schemeClr val="dk1"/>
              </a:solidFill>
              <a:effectLst/>
              <a:latin typeface="+mn-lt"/>
              <a:ea typeface="+mn-ea"/>
              <a:cs typeface="+mn-cs"/>
            </a:rPr>
            <a:t>. It is the C</a:t>
          </a:r>
          <a:r>
            <a:rPr lang="en-GB" sz="1100" b="0" i="1">
              <a:solidFill>
                <a:schemeClr val="dk1"/>
              </a:solidFill>
              <a:effectLst/>
              <a:latin typeface="+mn-lt"/>
              <a:ea typeface="+mn-ea"/>
              <a:cs typeface="+mn-cs"/>
            </a:rPr>
            <a:t>orrelation Coefficient </a:t>
          </a:r>
          <a:r>
            <a:rPr lang="en-GB" sz="1100" b="0" i="0">
              <a:solidFill>
                <a:schemeClr val="dk1"/>
              </a:solidFill>
              <a:effectLst/>
              <a:latin typeface="+mn-lt"/>
              <a:ea typeface="+mn-ea"/>
              <a:cs typeface="+mn-cs"/>
            </a:rPr>
            <a:t>that measures the strength of a linear relationship between two variables. The correlation coefficient can be any value between -1 and 1, and its </a:t>
          </a:r>
          <a:r>
            <a:rPr lang="en-GB" sz="1100" b="0" i="0" u="none" strike="noStrike">
              <a:solidFill>
                <a:schemeClr val="dk1"/>
              </a:solidFill>
              <a:effectLst/>
              <a:latin typeface="+mn-lt"/>
              <a:ea typeface="+mn-ea"/>
              <a:cs typeface="+mn-cs"/>
              <a:hlinkClick xmlns:r="http://schemas.openxmlformats.org/officeDocument/2006/relationships" r:id=""/>
            </a:rPr>
            <a:t>absolute value</a:t>
          </a:r>
          <a:r>
            <a:rPr lang="en-GB" sz="1100" b="0" i="0">
              <a:solidFill>
                <a:schemeClr val="dk1"/>
              </a:solidFill>
              <a:effectLst/>
              <a:latin typeface="+mn-lt"/>
              <a:ea typeface="+mn-ea"/>
              <a:cs typeface="+mn-cs"/>
            </a:rPr>
            <a:t> indicates the relationship strength. The larger the absolute value, the stronger the relationship.</a:t>
          </a:r>
        </a:p>
        <a:p>
          <a:endParaRPr lang="en-GB" sz="1100" b="1" i="0">
            <a:solidFill>
              <a:schemeClr val="dk1"/>
            </a:solidFill>
            <a:effectLst/>
            <a:latin typeface="+mn-lt"/>
            <a:ea typeface="+mn-ea"/>
            <a:cs typeface="+mn-cs"/>
          </a:endParaRPr>
        </a:p>
        <a:p>
          <a:r>
            <a:rPr lang="en-GB" sz="1100" b="1" i="0">
              <a:solidFill>
                <a:schemeClr val="dk1"/>
              </a:solidFill>
              <a:effectLst/>
              <a:latin typeface="+mn-lt"/>
              <a:ea typeface="+mn-ea"/>
              <a:cs typeface="+mn-cs"/>
            </a:rPr>
            <a:t>Adjusted R square</a:t>
          </a:r>
          <a:r>
            <a:rPr lang="en-GB" sz="1100" b="0" i="0">
              <a:solidFill>
                <a:schemeClr val="dk1"/>
              </a:solidFill>
              <a:effectLst/>
              <a:latin typeface="+mn-lt"/>
              <a:ea typeface="+mn-ea"/>
              <a:cs typeface="+mn-cs"/>
            </a:rPr>
            <a:t>:  It shows how many points fall on the regression line. It means that 41% of our values fit the regression analysis model. In other words, 41% of the dependent variables (y-values) are explained by the independent variables (x-values).</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77610</xdr:colOff>
      <xdr:row>48</xdr:row>
      <xdr:rowOff>84667</xdr:rowOff>
    </xdr:from>
    <xdr:to>
      <xdr:col>11</xdr:col>
      <xdr:colOff>522110</xdr:colOff>
      <xdr:row>53</xdr:row>
      <xdr:rowOff>-1</xdr:rowOff>
    </xdr:to>
    <xdr:sp macro="" textlink="">
      <xdr:nvSpPr>
        <xdr:cNvPr id="2" name="TextBox 1">
          <a:extLst>
            <a:ext uri="{FF2B5EF4-FFF2-40B4-BE49-F238E27FC236}">
              <a16:creationId xmlns:a16="http://schemas.microsoft.com/office/drawing/2014/main" id="{E820B4D5-A074-4B0B-AF8C-3C22EE85F4D4}"/>
            </a:ext>
          </a:extLst>
        </xdr:cNvPr>
        <xdr:cNvSpPr txBox="1"/>
      </xdr:nvSpPr>
      <xdr:spPr>
        <a:xfrm>
          <a:off x="7075310" y="9546167"/>
          <a:ext cx="4616450" cy="8487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The </a:t>
          </a:r>
          <a:r>
            <a:rPr lang="en-GB" sz="1100" b="1" i="0">
              <a:solidFill>
                <a:schemeClr val="dk1"/>
              </a:solidFill>
              <a:effectLst/>
              <a:latin typeface="+mn-lt"/>
              <a:ea typeface="+mn-ea"/>
              <a:cs typeface="+mn-cs"/>
            </a:rPr>
            <a:t>Significance F </a:t>
          </a:r>
          <a:r>
            <a:rPr lang="en-GB" sz="1100" b="0" i="0">
              <a:solidFill>
                <a:schemeClr val="dk1"/>
              </a:solidFill>
              <a:effectLst/>
              <a:latin typeface="+mn-lt"/>
              <a:ea typeface="+mn-ea"/>
              <a:cs typeface="+mn-cs"/>
            </a:rPr>
            <a:t>(p value of F test)</a:t>
          </a:r>
          <a:r>
            <a:rPr lang="en-GB" sz="1100" b="1" i="0">
              <a:solidFill>
                <a:schemeClr val="dk1"/>
              </a:solidFill>
              <a:effectLst/>
              <a:latin typeface="+mn-lt"/>
              <a:ea typeface="+mn-ea"/>
              <a:cs typeface="+mn-cs"/>
            </a:rPr>
            <a:t> </a:t>
          </a:r>
          <a:r>
            <a:rPr lang="en-GB" sz="1100" b="0" i="0">
              <a:solidFill>
                <a:schemeClr val="dk1"/>
              </a:solidFill>
              <a:effectLst/>
              <a:latin typeface="+mn-lt"/>
              <a:ea typeface="+mn-ea"/>
              <a:cs typeface="+mn-cs"/>
            </a:rPr>
            <a:t>value gives an idea of how reliable (statistically significant) your results are. If Significance F is less than 0.05 (5%), your model is OK. If it is greater than 0.05, you'd probably better choose another independent variable.</a:t>
          </a:r>
          <a:endParaRPr lang="en-GB" sz="1100"/>
        </a:p>
      </xdr:txBody>
    </xdr:sp>
    <xdr:clientData/>
  </xdr:twoCellAnchor>
  <xdr:twoCellAnchor>
    <xdr:from>
      <xdr:col>3</xdr:col>
      <xdr:colOff>515054</xdr:colOff>
      <xdr:row>42</xdr:row>
      <xdr:rowOff>28225</xdr:rowOff>
    </xdr:from>
    <xdr:to>
      <xdr:col>10</xdr:col>
      <xdr:colOff>70556</xdr:colOff>
      <xdr:row>48</xdr:row>
      <xdr:rowOff>84667</xdr:rowOff>
    </xdr:to>
    <xdr:sp macro="" textlink="">
      <xdr:nvSpPr>
        <xdr:cNvPr id="3" name="TextBox 2">
          <a:extLst>
            <a:ext uri="{FF2B5EF4-FFF2-40B4-BE49-F238E27FC236}">
              <a16:creationId xmlns:a16="http://schemas.microsoft.com/office/drawing/2014/main" id="{421830EA-A21E-4162-AB6F-0AF38A2228CA}"/>
            </a:ext>
          </a:extLst>
        </xdr:cNvPr>
        <xdr:cNvSpPr txBox="1"/>
      </xdr:nvSpPr>
      <xdr:spPr>
        <a:xfrm>
          <a:off x="2978854" y="8378475"/>
          <a:ext cx="7651752" cy="11676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effectLst/>
              <a:latin typeface="+mn-lt"/>
              <a:ea typeface="+mn-ea"/>
              <a:cs typeface="+mn-cs"/>
            </a:rPr>
            <a:t>Multiple R</a:t>
          </a:r>
          <a:r>
            <a:rPr lang="en-GB" sz="1100" b="0" i="0">
              <a:solidFill>
                <a:schemeClr val="dk1"/>
              </a:solidFill>
              <a:effectLst/>
              <a:latin typeface="+mn-lt"/>
              <a:ea typeface="+mn-ea"/>
              <a:cs typeface="+mn-cs"/>
            </a:rPr>
            <a:t>. It is the C</a:t>
          </a:r>
          <a:r>
            <a:rPr lang="en-GB" sz="1100" b="0" i="1">
              <a:solidFill>
                <a:schemeClr val="dk1"/>
              </a:solidFill>
              <a:effectLst/>
              <a:latin typeface="+mn-lt"/>
              <a:ea typeface="+mn-ea"/>
              <a:cs typeface="+mn-cs"/>
            </a:rPr>
            <a:t>orrelation Coefficient </a:t>
          </a:r>
          <a:r>
            <a:rPr lang="en-GB" sz="1100" b="0" i="0">
              <a:solidFill>
                <a:schemeClr val="dk1"/>
              </a:solidFill>
              <a:effectLst/>
              <a:latin typeface="+mn-lt"/>
              <a:ea typeface="+mn-ea"/>
              <a:cs typeface="+mn-cs"/>
            </a:rPr>
            <a:t>that measures the strength of a linear relationship between two variables. The correlation coefficient can be any value between -1 and 1, and its </a:t>
          </a:r>
          <a:r>
            <a:rPr lang="en-GB" sz="1100" b="0" i="0" u="none" strike="noStrike">
              <a:solidFill>
                <a:schemeClr val="dk1"/>
              </a:solidFill>
              <a:effectLst/>
              <a:latin typeface="+mn-lt"/>
              <a:ea typeface="+mn-ea"/>
              <a:cs typeface="+mn-cs"/>
              <a:hlinkClick xmlns:r="http://schemas.openxmlformats.org/officeDocument/2006/relationships" r:id=""/>
            </a:rPr>
            <a:t>absolute value</a:t>
          </a:r>
          <a:r>
            <a:rPr lang="en-GB" sz="1100" b="0" i="0">
              <a:solidFill>
                <a:schemeClr val="dk1"/>
              </a:solidFill>
              <a:effectLst/>
              <a:latin typeface="+mn-lt"/>
              <a:ea typeface="+mn-ea"/>
              <a:cs typeface="+mn-cs"/>
            </a:rPr>
            <a:t> indicates the relationship strength. The larger the absolute value, the stronger the relationship.</a:t>
          </a:r>
        </a:p>
        <a:p>
          <a:endParaRPr lang="en-GB" sz="1100" b="1" i="0">
            <a:solidFill>
              <a:schemeClr val="dk1"/>
            </a:solidFill>
            <a:effectLst/>
            <a:latin typeface="+mn-lt"/>
            <a:ea typeface="+mn-ea"/>
            <a:cs typeface="+mn-cs"/>
          </a:endParaRPr>
        </a:p>
        <a:p>
          <a:r>
            <a:rPr lang="en-GB" sz="1100" b="1" i="0">
              <a:solidFill>
                <a:schemeClr val="dk1"/>
              </a:solidFill>
              <a:effectLst/>
              <a:latin typeface="+mn-lt"/>
              <a:ea typeface="+mn-ea"/>
              <a:cs typeface="+mn-cs"/>
            </a:rPr>
            <a:t>Adjusted R square</a:t>
          </a:r>
          <a:r>
            <a:rPr lang="en-GB" sz="1100" b="0" i="0">
              <a:solidFill>
                <a:schemeClr val="dk1"/>
              </a:solidFill>
              <a:effectLst/>
              <a:latin typeface="+mn-lt"/>
              <a:ea typeface="+mn-ea"/>
              <a:cs typeface="+mn-cs"/>
            </a:rPr>
            <a:t>:  It shows how many points fall on the regression line. It means that 41% of our values fit the regression analysis model. In other words, 41% of the dependent variables (y-values) are explained by the independent variables (x-values).</a:t>
          </a:r>
          <a:endParaRPr lang="en-GB" sz="1100"/>
        </a:p>
      </xdr:txBody>
    </xdr:sp>
    <xdr:clientData/>
  </xdr:twoCellAnchor>
  <xdr:twoCellAnchor>
    <xdr:from>
      <xdr:col>12</xdr:col>
      <xdr:colOff>119944</xdr:colOff>
      <xdr:row>40</xdr:row>
      <xdr:rowOff>7762</xdr:rowOff>
    </xdr:from>
    <xdr:to>
      <xdr:col>18</xdr:col>
      <xdr:colOff>141111</xdr:colOff>
      <xdr:row>54</xdr:row>
      <xdr:rowOff>147462</xdr:rowOff>
    </xdr:to>
    <xdr:graphicFrame macro="">
      <xdr:nvGraphicFramePr>
        <xdr:cNvPr id="4" name="Chart 3">
          <a:extLst>
            <a:ext uri="{FF2B5EF4-FFF2-40B4-BE49-F238E27FC236}">
              <a16:creationId xmlns:a16="http://schemas.microsoft.com/office/drawing/2014/main" id="{C4AFEE5E-2A3A-4AE2-B383-F2484EA2C5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1100666</xdr:colOff>
      <xdr:row>83</xdr:row>
      <xdr:rowOff>148871</xdr:rowOff>
    </xdr:from>
    <xdr:to>
      <xdr:col>9</xdr:col>
      <xdr:colOff>924277</xdr:colOff>
      <xdr:row>98</xdr:row>
      <xdr:rowOff>140405</xdr:rowOff>
    </xdr:to>
    <xdr:graphicFrame macro="">
      <xdr:nvGraphicFramePr>
        <xdr:cNvPr id="5" name="Chart 4">
          <a:extLst>
            <a:ext uri="{FF2B5EF4-FFF2-40B4-BE49-F238E27FC236}">
              <a16:creationId xmlns:a16="http://schemas.microsoft.com/office/drawing/2014/main" id="{07D1E409-0C86-4443-A0A6-9972DB30FC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1086557</xdr:colOff>
      <xdr:row>94</xdr:row>
      <xdr:rowOff>21871</xdr:rowOff>
    </xdr:from>
    <xdr:to>
      <xdr:col>16</xdr:col>
      <xdr:colOff>289277</xdr:colOff>
      <xdr:row>109</xdr:row>
      <xdr:rowOff>134054</xdr:rowOff>
    </xdr:to>
    <mc:AlternateContent xmlns:mc="http://schemas.openxmlformats.org/markup-compatibility/2006">
      <mc:Choice xmlns:cx1="http://schemas.microsoft.com/office/drawing/2015/9/8/chartex" Requires="cx1">
        <xdr:graphicFrame macro="">
          <xdr:nvGraphicFramePr>
            <xdr:cNvPr id="6" name="Chart 5">
              <a:extLst>
                <a:ext uri="{FF2B5EF4-FFF2-40B4-BE49-F238E27FC236}">
                  <a16:creationId xmlns:a16="http://schemas.microsoft.com/office/drawing/2014/main" id="{9345D3FC-E85D-4ED2-95E0-76603877F86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10300407" y="17801871"/>
              <a:ext cx="4206520" cy="2887133"/>
            </a:xfrm>
            <a:prstGeom prst="rect">
              <a:avLst/>
            </a:prstGeom>
            <a:solidFill>
              <a:prstClr val="white"/>
            </a:solidFill>
            <a:ln w="1">
              <a:solidFill>
                <a:prstClr val="green"/>
              </a:solidFill>
            </a:ln>
          </xdr:spPr>
          <xdr:txBody>
            <a:bodyPr vertOverflow="clip" horzOverflow="clip"/>
            <a:lstStyle/>
            <a:p>
              <a:r>
                <a:rPr lang="en-GB"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2</xdr:col>
      <xdr:colOff>698499</xdr:colOff>
      <xdr:row>129</xdr:row>
      <xdr:rowOff>7056</xdr:rowOff>
    </xdr:from>
    <xdr:to>
      <xdr:col>9</xdr:col>
      <xdr:colOff>282222</xdr:colOff>
      <xdr:row>139</xdr:row>
      <xdr:rowOff>14111</xdr:rowOff>
    </xdr:to>
    <xdr:sp macro="" textlink="">
      <xdr:nvSpPr>
        <xdr:cNvPr id="7" name="TextBox 6">
          <a:extLst>
            <a:ext uri="{FF2B5EF4-FFF2-40B4-BE49-F238E27FC236}">
              <a16:creationId xmlns:a16="http://schemas.microsoft.com/office/drawing/2014/main" id="{064D37F0-499B-454C-BB41-102E59908D36}"/>
            </a:ext>
          </a:extLst>
        </xdr:cNvPr>
        <xdr:cNvSpPr txBox="1"/>
      </xdr:nvSpPr>
      <xdr:spPr>
        <a:xfrm>
          <a:off x="2101849" y="24873656"/>
          <a:ext cx="7394223" cy="18485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A </a:t>
          </a:r>
          <a:r>
            <a:rPr lang="en-GB" sz="1100" b="1" i="0">
              <a:solidFill>
                <a:schemeClr val="dk1"/>
              </a:solidFill>
              <a:effectLst/>
              <a:latin typeface="+mn-lt"/>
              <a:ea typeface="+mn-ea"/>
              <a:cs typeface="+mn-cs"/>
            </a:rPr>
            <a:t>small tolerance value indicates that the variable under consideration is almost a perfect linear combination of the independent variables </a:t>
          </a:r>
          <a:r>
            <a:rPr lang="en-GB" sz="1100" b="0" i="0">
              <a:solidFill>
                <a:schemeClr val="dk1"/>
              </a:solidFill>
              <a:effectLst/>
              <a:latin typeface="+mn-lt"/>
              <a:ea typeface="+mn-ea"/>
              <a:cs typeface="+mn-cs"/>
            </a:rPr>
            <a:t>already in the equation and that it should not be added to the regression equation. All variables involved in the linear relationship will have a small tolerance. Some suggest that a tolerance value less than 0.1 should be investigated further.</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Variance Inflation Factor (VIF) measures the impact of collinearity among the variables in a regression model. The Variance Inflation Factor (VIF) is 1/Tolerance, it is always greater than or equal to 1. There is no formal VIF value for determining presence of multicollinearity. Values of VIF that exceed 10 are often regarded as indicating multicollinearity, but in weaker models values above 2.5 may be a cause for concern.</a:t>
          </a:r>
          <a:endParaRPr lang="en-GB" sz="1100"/>
        </a:p>
      </xdr:txBody>
    </xdr:sp>
    <xdr:clientData/>
  </xdr:twoCellAnchor>
  <xdr:twoCellAnchor>
    <xdr:from>
      <xdr:col>11</xdr:col>
      <xdr:colOff>112888</xdr:colOff>
      <xdr:row>15</xdr:row>
      <xdr:rowOff>35984</xdr:rowOff>
    </xdr:from>
    <xdr:to>
      <xdr:col>16</xdr:col>
      <xdr:colOff>479778</xdr:colOff>
      <xdr:row>30</xdr:row>
      <xdr:rowOff>27517</xdr:rowOff>
    </xdr:to>
    <xdr:graphicFrame macro="">
      <xdr:nvGraphicFramePr>
        <xdr:cNvPr id="12" name="Chart 11">
          <a:extLst>
            <a:ext uri="{FF2B5EF4-FFF2-40B4-BE49-F238E27FC236}">
              <a16:creationId xmlns:a16="http://schemas.microsoft.com/office/drawing/2014/main" id="{37A04995-BEE9-4230-8F13-EC74EB2E211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10</xdr:col>
      <xdr:colOff>355600</xdr:colOff>
      <xdr:row>56</xdr:row>
      <xdr:rowOff>50800</xdr:rowOff>
    </xdr:from>
    <xdr:to>
      <xdr:col>16</xdr:col>
      <xdr:colOff>25400</xdr:colOff>
      <xdr:row>66</xdr:row>
      <xdr:rowOff>6350</xdr:rowOff>
    </xdr:to>
    <xdr:sp macro="" textlink="">
      <xdr:nvSpPr>
        <xdr:cNvPr id="2" name="TextBox 1">
          <a:extLst>
            <a:ext uri="{FF2B5EF4-FFF2-40B4-BE49-F238E27FC236}">
              <a16:creationId xmlns:a16="http://schemas.microsoft.com/office/drawing/2014/main" id="{949115BC-0FE4-46B2-B113-EFC8BA7A7B52}"/>
            </a:ext>
          </a:extLst>
        </xdr:cNvPr>
        <xdr:cNvSpPr txBox="1"/>
      </xdr:nvSpPr>
      <xdr:spPr>
        <a:xfrm>
          <a:off x="11252200" y="11004550"/>
          <a:ext cx="3892550" cy="1803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The positive</a:t>
          </a:r>
          <a:r>
            <a:rPr lang="en-GB" sz="1100" baseline="0"/>
            <a:t> coefficient of EPI means that the bigger is the ranking (the poorer is perfroming the country from an environmental standpoint, the greater is the EV diffusion) might suggest that people living in these countries are more concerned for their health/environment and therefore want to switch to greener alternative for mobility. </a:t>
          </a:r>
        </a:p>
        <a:p>
          <a:endParaRPr lang="en-GB" sz="1100" baseline="0"/>
        </a:p>
        <a:p>
          <a:r>
            <a:rPr lang="en-GB" sz="1100" baseline="0"/>
            <a:t>Also chekc if by eliminating the china and south korea the relationship changes, and present then as an  outlier</a:t>
          </a:r>
          <a:endParaRPr lang="en-GB" sz="1100"/>
        </a:p>
      </xdr:txBody>
    </xdr:sp>
    <xdr:clientData/>
  </xdr:twoCellAnchor>
  <xdr:twoCellAnchor>
    <xdr:from>
      <xdr:col>16</xdr:col>
      <xdr:colOff>287675</xdr:colOff>
      <xdr:row>52</xdr:row>
      <xdr:rowOff>153363</xdr:rowOff>
    </xdr:from>
    <xdr:to>
      <xdr:col>24</xdr:col>
      <xdr:colOff>10584</xdr:colOff>
      <xdr:row>67</xdr:row>
      <xdr:rowOff>125654</xdr:rowOff>
    </xdr:to>
    <xdr:graphicFrame macro="">
      <xdr:nvGraphicFramePr>
        <xdr:cNvPr id="3" name="Chart 2">
          <a:extLst>
            <a:ext uri="{FF2B5EF4-FFF2-40B4-BE49-F238E27FC236}">
              <a16:creationId xmlns:a16="http://schemas.microsoft.com/office/drawing/2014/main" id="{A4E598F4-14F7-4957-8C25-B8A232DD46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10</xdr:col>
      <xdr:colOff>355600</xdr:colOff>
      <xdr:row>57</xdr:row>
      <xdr:rowOff>50800</xdr:rowOff>
    </xdr:from>
    <xdr:to>
      <xdr:col>16</xdr:col>
      <xdr:colOff>25400</xdr:colOff>
      <xdr:row>67</xdr:row>
      <xdr:rowOff>6350</xdr:rowOff>
    </xdr:to>
    <xdr:sp macro="" textlink="">
      <xdr:nvSpPr>
        <xdr:cNvPr id="2" name="TextBox 1">
          <a:extLst>
            <a:ext uri="{FF2B5EF4-FFF2-40B4-BE49-F238E27FC236}">
              <a16:creationId xmlns:a16="http://schemas.microsoft.com/office/drawing/2014/main" id="{B04CC56A-2A5D-4724-9C0D-BECC95EA9B4D}"/>
            </a:ext>
          </a:extLst>
        </xdr:cNvPr>
        <xdr:cNvSpPr txBox="1"/>
      </xdr:nvSpPr>
      <xdr:spPr>
        <a:xfrm>
          <a:off x="11252200" y="11004550"/>
          <a:ext cx="3892550" cy="1803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The positive</a:t>
          </a:r>
          <a:r>
            <a:rPr lang="en-GB" sz="1100" baseline="0"/>
            <a:t> coefficient of EPI means that the bigger is the ranking (the poorer is perfroming the country from an environmental standpoint, the greater is the EV diffusion) might suggest that people living in these countries are more concerned for their health/environment and therefore want to switch to greener alternative for mobility. </a:t>
          </a:r>
        </a:p>
        <a:p>
          <a:endParaRPr lang="en-GB" sz="1100" baseline="0"/>
        </a:p>
        <a:p>
          <a:r>
            <a:rPr lang="en-GB" sz="1100" baseline="0"/>
            <a:t>Also chekc if by eliminating the china and south korea the relationship changes, and present then as an  outlier</a:t>
          </a:r>
          <a:endParaRPr lang="en-GB" sz="1100"/>
        </a:p>
      </xdr:txBody>
    </xdr:sp>
    <xdr:clientData/>
  </xdr:twoCellAnchor>
  <xdr:twoCellAnchor>
    <xdr:from>
      <xdr:col>16</xdr:col>
      <xdr:colOff>287675</xdr:colOff>
      <xdr:row>53</xdr:row>
      <xdr:rowOff>153363</xdr:rowOff>
    </xdr:from>
    <xdr:to>
      <xdr:col>24</xdr:col>
      <xdr:colOff>10584</xdr:colOff>
      <xdr:row>68</xdr:row>
      <xdr:rowOff>125654</xdr:rowOff>
    </xdr:to>
    <xdr:graphicFrame macro="">
      <xdr:nvGraphicFramePr>
        <xdr:cNvPr id="3" name="Chart 2">
          <a:extLst>
            <a:ext uri="{FF2B5EF4-FFF2-40B4-BE49-F238E27FC236}">
              <a16:creationId xmlns:a16="http://schemas.microsoft.com/office/drawing/2014/main" id="{175E55F3-C0EC-49B8-949B-3B05A3708D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119944</xdr:colOff>
      <xdr:row>49</xdr:row>
      <xdr:rowOff>84667</xdr:rowOff>
    </xdr:from>
    <xdr:to>
      <xdr:col>9</xdr:col>
      <xdr:colOff>1178277</xdr:colOff>
      <xdr:row>54</xdr:row>
      <xdr:rowOff>-1</xdr:rowOff>
    </xdr:to>
    <xdr:sp macro="" textlink="">
      <xdr:nvSpPr>
        <xdr:cNvPr id="2" name="TextBox 1">
          <a:extLst>
            <a:ext uri="{FF2B5EF4-FFF2-40B4-BE49-F238E27FC236}">
              <a16:creationId xmlns:a16="http://schemas.microsoft.com/office/drawing/2014/main" id="{35D5AB15-DBA9-4D9D-85B7-A78D4F683790}"/>
            </a:ext>
          </a:extLst>
        </xdr:cNvPr>
        <xdr:cNvSpPr txBox="1"/>
      </xdr:nvSpPr>
      <xdr:spPr>
        <a:xfrm>
          <a:off x="5777794" y="9546167"/>
          <a:ext cx="4614333" cy="8487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mn-lt"/>
              <a:ea typeface="+mn-ea"/>
              <a:cs typeface="+mn-cs"/>
            </a:rPr>
            <a:t>The </a:t>
          </a:r>
          <a:r>
            <a:rPr lang="en-GB" sz="1100" b="1" i="0">
              <a:solidFill>
                <a:schemeClr val="dk1"/>
              </a:solidFill>
              <a:effectLst/>
              <a:latin typeface="+mn-lt"/>
              <a:ea typeface="+mn-ea"/>
              <a:cs typeface="+mn-cs"/>
            </a:rPr>
            <a:t>Significance F </a:t>
          </a:r>
          <a:r>
            <a:rPr lang="en-GB" sz="1100" b="0" i="0">
              <a:solidFill>
                <a:schemeClr val="dk1"/>
              </a:solidFill>
              <a:effectLst/>
              <a:latin typeface="+mn-lt"/>
              <a:ea typeface="+mn-ea"/>
              <a:cs typeface="+mn-cs"/>
            </a:rPr>
            <a:t>value gives an idea of how reliable (statistically significant) your results are. If Significance F is less than 0.05 (5%), your model is OK. If it is greater than 0.05, you'd probably better choose another independent variable.</a:t>
          </a:r>
          <a:endParaRPr lang="en-GB" sz="1100"/>
        </a:p>
      </xdr:txBody>
    </xdr:sp>
    <xdr:clientData/>
  </xdr:twoCellAnchor>
  <xdr:twoCellAnchor>
    <xdr:from>
      <xdr:col>3</xdr:col>
      <xdr:colOff>515054</xdr:colOff>
      <xdr:row>39</xdr:row>
      <xdr:rowOff>63494</xdr:rowOff>
    </xdr:from>
    <xdr:to>
      <xdr:col>6</xdr:col>
      <xdr:colOff>1072444</xdr:colOff>
      <xdr:row>48</xdr:row>
      <xdr:rowOff>148161</xdr:rowOff>
    </xdr:to>
    <xdr:sp macro="" textlink="">
      <xdr:nvSpPr>
        <xdr:cNvPr id="3" name="TextBox 2">
          <a:extLst>
            <a:ext uri="{FF2B5EF4-FFF2-40B4-BE49-F238E27FC236}">
              <a16:creationId xmlns:a16="http://schemas.microsoft.com/office/drawing/2014/main" id="{9CB3D981-B31C-4630-9474-C8B68B003C53}"/>
            </a:ext>
          </a:extLst>
        </xdr:cNvPr>
        <xdr:cNvSpPr txBox="1"/>
      </xdr:nvSpPr>
      <xdr:spPr>
        <a:xfrm>
          <a:off x="2978854" y="7670794"/>
          <a:ext cx="3751440" cy="17547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effectLst/>
              <a:latin typeface="+mn-lt"/>
              <a:ea typeface="+mn-ea"/>
              <a:cs typeface="+mn-cs"/>
            </a:rPr>
            <a:t>Multiple R</a:t>
          </a:r>
          <a:r>
            <a:rPr lang="en-GB" sz="1100" b="0" i="0">
              <a:solidFill>
                <a:schemeClr val="dk1"/>
              </a:solidFill>
              <a:effectLst/>
              <a:latin typeface="+mn-lt"/>
              <a:ea typeface="+mn-ea"/>
              <a:cs typeface="+mn-cs"/>
            </a:rPr>
            <a:t>. It is the C</a:t>
          </a:r>
          <a:r>
            <a:rPr lang="en-GB" sz="1100" b="0" i="1">
              <a:solidFill>
                <a:schemeClr val="dk1"/>
              </a:solidFill>
              <a:effectLst/>
              <a:latin typeface="+mn-lt"/>
              <a:ea typeface="+mn-ea"/>
              <a:cs typeface="+mn-cs"/>
            </a:rPr>
            <a:t>orrelation Coefficient </a:t>
          </a:r>
          <a:r>
            <a:rPr lang="en-GB" sz="1100" b="0" i="0">
              <a:solidFill>
                <a:schemeClr val="dk1"/>
              </a:solidFill>
              <a:effectLst/>
              <a:latin typeface="+mn-lt"/>
              <a:ea typeface="+mn-ea"/>
              <a:cs typeface="+mn-cs"/>
            </a:rPr>
            <a:t>that measures the strength of a linear relationship between two variables. The correlation coefficient can be any value between -1 and 1, and its </a:t>
          </a:r>
          <a:r>
            <a:rPr lang="en-GB" sz="1100" b="0" i="0" u="none" strike="noStrike">
              <a:solidFill>
                <a:schemeClr val="dk1"/>
              </a:solidFill>
              <a:effectLst/>
              <a:latin typeface="+mn-lt"/>
              <a:ea typeface="+mn-ea"/>
              <a:cs typeface="+mn-cs"/>
              <a:hlinkClick xmlns:r="http://schemas.openxmlformats.org/officeDocument/2006/relationships" r:id=""/>
            </a:rPr>
            <a:t>absolute value</a:t>
          </a:r>
          <a:r>
            <a:rPr lang="en-GB" sz="1100" b="0" i="0">
              <a:solidFill>
                <a:schemeClr val="dk1"/>
              </a:solidFill>
              <a:effectLst/>
              <a:latin typeface="+mn-lt"/>
              <a:ea typeface="+mn-ea"/>
              <a:cs typeface="+mn-cs"/>
            </a:rPr>
            <a:t> indicates the relationship strength. The larger the absolute value, the stronger the relationship.</a:t>
          </a:r>
        </a:p>
        <a:p>
          <a:endParaRPr lang="en-GB" sz="1100" b="1" i="0">
            <a:solidFill>
              <a:schemeClr val="dk1"/>
            </a:solidFill>
            <a:effectLst/>
            <a:latin typeface="+mn-lt"/>
            <a:ea typeface="+mn-ea"/>
            <a:cs typeface="+mn-cs"/>
          </a:endParaRPr>
        </a:p>
        <a:p>
          <a:r>
            <a:rPr lang="en-GB" sz="1100" b="1" i="0">
              <a:solidFill>
                <a:schemeClr val="dk1"/>
              </a:solidFill>
              <a:effectLst/>
              <a:latin typeface="+mn-lt"/>
              <a:ea typeface="+mn-ea"/>
              <a:cs typeface="+mn-cs"/>
            </a:rPr>
            <a:t>Adjusted R square</a:t>
          </a:r>
          <a:r>
            <a:rPr lang="en-GB" sz="1100" b="0" i="0">
              <a:solidFill>
                <a:schemeClr val="dk1"/>
              </a:solidFill>
              <a:effectLst/>
              <a:latin typeface="+mn-lt"/>
              <a:ea typeface="+mn-ea"/>
              <a:cs typeface="+mn-cs"/>
            </a:rPr>
            <a:t>:  It shows how many points fall on the regression line. It means that 41% of our values fit the regression analysis model. In other words, 41% of the dependent variables (y-values) are explained by the independent variables (x-values).</a:t>
          </a:r>
          <a:endParaRPr lang="en-GB" sz="1100"/>
        </a:p>
      </xdr:txBody>
    </xdr:sp>
    <xdr:clientData/>
  </xdr:twoCellAnchor>
  <xdr:twoCellAnchor>
    <xdr:from>
      <xdr:col>10</xdr:col>
      <xdr:colOff>0</xdr:colOff>
      <xdr:row>41</xdr:row>
      <xdr:rowOff>43039</xdr:rowOff>
    </xdr:from>
    <xdr:to>
      <xdr:col>16</xdr:col>
      <xdr:colOff>21166</xdr:colOff>
      <xdr:row>55</xdr:row>
      <xdr:rowOff>182739</xdr:rowOff>
    </xdr:to>
    <xdr:graphicFrame macro="">
      <xdr:nvGraphicFramePr>
        <xdr:cNvPr id="4" name="Chart 3">
          <a:extLst>
            <a:ext uri="{FF2B5EF4-FFF2-40B4-BE49-F238E27FC236}">
              <a16:creationId xmlns:a16="http://schemas.microsoft.com/office/drawing/2014/main" id="{6F2F7A23-B5EA-4E87-843C-0938651B9E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1100666</xdr:colOff>
      <xdr:row>84</xdr:row>
      <xdr:rowOff>148871</xdr:rowOff>
    </xdr:from>
    <xdr:to>
      <xdr:col>9</xdr:col>
      <xdr:colOff>924277</xdr:colOff>
      <xdr:row>99</xdr:row>
      <xdr:rowOff>140405</xdr:rowOff>
    </xdr:to>
    <xdr:graphicFrame macro="">
      <xdr:nvGraphicFramePr>
        <xdr:cNvPr id="5" name="Chart 4">
          <a:extLst>
            <a:ext uri="{FF2B5EF4-FFF2-40B4-BE49-F238E27FC236}">
              <a16:creationId xmlns:a16="http://schemas.microsoft.com/office/drawing/2014/main" id="{F875B29C-78D8-4754-96E5-B7A896DDD6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1143002</xdr:colOff>
      <xdr:row>100</xdr:row>
      <xdr:rowOff>85371</xdr:rowOff>
    </xdr:from>
    <xdr:to>
      <xdr:col>9</xdr:col>
      <xdr:colOff>585611</xdr:colOff>
      <xdr:row>116</xdr:row>
      <xdr:rowOff>7055</xdr:rowOff>
    </xdr:to>
    <mc:AlternateContent xmlns:mc="http://schemas.openxmlformats.org/markup-compatibility/2006">
      <mc:Choice xmlns:cx1="http://schemas.microsoft.com/office/drawing/2015/9/8/chartex" Requires="cx1">
        <xdr:graphicFrame macro="">
          <xdr:nvGraphicFramePr>
            <xdr:cNvPr id="6" name="Chart 5">
              <a:extLst>
                <a:ext uri="{FF2B5EF4-FFF2-40B4-BE49-F238E27FC236}">
                  <a16:creationId xmlns:a16="http://schemas.microsoft.com/office/drawing/2014/main" id="{F9819D77-BDBB-4988-B72A-0A5F1FE0E34D}"/>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5607052" y="18970271"/>
              <a:ext cx="4192409" cy="2893484"/>
            </a:xfrm>
            <a:prstGeom prst="rect">
              <a:avLst/>
            </a:prstGeom>
            <a:solidFill>
              <a:prstClr val="white"/>
            </a:solidFill>
            <a:ln w="1">
              <a:solidFill>
                <a:prstClr val="green"/>
              </a:solidFill>
            </a:ln>
          </xdr:spPr>
          <xdr:txBody>
            <a:bodyPr vertOverflow="clip" horzOverflow="clip"/>
            <a:lstStyle/>
            <a:p>
              <a:r>
                <a:rPr lang="en-GB"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11</xdr:col>
      <xdr:colOff>62301</xdr:colOff>
      <xdr:row>12</xdr:row>
      <xdr:rowOff>36181</xdr:rowOff>
    </xdr:from>
    <xdr:to>
      <xdr:col>23</xdr:col>
      <xdr:colOff>251604</xdr:colOff>
      <xdr:row>35</xdr:row>
      <xdr:rowOff>119810</xdr:rowOff>
    </xdr:to>
    <xdr:graphicFrame macro="">
      <xdr:nvGraphicFramePr>
        <xdr:cNvPr id="8" name="Chart 7">
          <a:extLst>
            <a:ext uri="{FF2B5EF4-FFF2-40B4-BE49-F238E27FC236}">
              <a16:creationId xmlns:a16="http://schemas.microsoft.com/office/drawing/2014/main" id="{16146680-6CFA-46A2-A319-8D495B67AC3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20Dati%20regressio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iord/Downloads/Programmi/RealStats.xla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PI_2016_framework_indicator_scores_friendl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finali"/>
      <sheetName val="Dati finali 2016"/>
      <sheetName val="Sheet1"/>
    </sheetNames>
    <sheetDataSet>
      <sheetData sheetId="0" refreshError="1">
        <row r="4">
          <cell r="B4" t="str">
            <v>Canada</v>
          </cell>
          <cell r="C4">
            <v>0.56714520000000002</v>
          </cell>
          <cell r="D4">
            <v>15545.535110560899</v>
          </cell>
          <cell r="E4">
            <v>7.6666666666666675E-2</v>
          </cell>
          <cell r="F4">
            <v>15.639457398098999</v>
          </cell>
          <cell r="G4">
            <v>0.71052631578947378</v>
          </cell>
          <cell r="H4">
            <v>0.65241799578693949</v>
          </cell>
          <cell r="I4">
            <v>0.81349999999999989</v>
          </cell>
          <cell r="J4">
            <v>40969.205896074651</v>
          </cell>
          <cell r="K4">
            <v>25</v>
          </cell>
          <cell r="L4">
            <v>5046.9707070000004</v>
          </cell>
          <cell r="M4">
            <v>1.0999999999999999E-2</v>
          </cell>
          <cell r="N4">
            <v>6.0000000000000001E-3</v>
          </cell>
          <cell r="O4">
            <v>5.0000000000000001E-3</v>
          </cell>
          <cell r="P4">
            <v>36708.082999999999</v>
          </cell>
          <cell r="Q4">
            <v>0.45439583429077463</v>
          </cell>
          <cell r="R4">
            <v>0.2372774410475208</v>
          </cell>
          <cell r="S4">
            <v>0.21711839324325383</v>
          </cell>
          <cell r="T4">
            <v>1.2517679008190103</v>
          </cell>
          <cell r="U4">
            <v>0.64345501234700819</v>
          </cell>
          <cell r="V4">
            <v>0.60831288847200227</v>
          </cell>
        </row>
        <row r="5">
          <cell r="B5" t="str">
            <v>United States</v>
          </cell>
          <cell r="C5">
            <v>0.46356799999999998</v>
          </cell>
          <cell r="D5">
            <v>12984.333107020604</v>
          </cell>
          <cell r="E5">
            <v>0.129</v>
          </cell>
          <cell r="F5">
            <v>16.24094871907003</v>
          </cell>
          <cell r="G5">
            <v>0.6228070175438597</v>
          </cell>
          <cell r="H5">
            <v>0.14652498907518571</v>
          </cell>
          <cell r="I5">
            <v>0.82058000000000009</v>
          </cell>
          <cell r="J5">
            <v>52220.756109073707</v>
          </cell>
          <cell r="K5">
            <v>26</v>
          </cell>
          <cell r="L5">
            <v>4499.1513709999999</v>
          </cell>
          <cell r="M5">
            <v>1.2E-2</v>
          </cell>
          <cell r="N5">
            <v>6.0000000000000001E-3</v>
          </cell>
          <cell r="O5">
            <v>6.0000000000000001E-3</v>
          </cell>
          <cell r="P5">
            <v>325719.17800000001</v>
          </cell>
          <cell r="Q5">
            <v>0.60896015155730254</v>
          </cell>
          <cell r="R5">
            <v>0.32079781313951367</v>
          </cell>
          <cell r="S5">
            <v>0.28816233841778882</v>
          </cell>
          <cell r="T5">
            <v>2.3396534544858762</v>
          </cell>
          <cell r="U5">
            <v>1.2328104303394747</v>
          </cell>
          <cell r="V5">
            <v>1.1068430241464013</v>
          </cell>
        </row>
        <row r="6">
          <cell r="B6" t="str">
            <v>China</v>
          </cell>
          <cell r="C6">
            <v>9.6811743000000006E-2</v>
          </cell>
          <cell r="D6">
            <v>3927.0444999890051</v>
          </cell>
          <cell r="E6">
            <v>6.8241469816272965E-2</v>
          </cell>
          <cell r="F6">
            <v>6.9802288506269496</v>
          </cell>
          <cell r="G6">
            <v>0.8421052631578948</v>
          </cell>
          <cell r="H6">
            <v>0.24825304897932565</v>
          </cell>
          <cell r="I6">
            <v>0.5796</v>
          </cell>
          <cell r="J6">
            <v>14742.756017137894</v>
          </cell>
          <cell r="K6">
            <v>109</v>
          </cell>
          <cell r="L6">
            <v>4432.5246950000001</v>
          </cell>
          <cell r="M6">
            <v>2.1999999999999999E-2</v>
          </cell>
          <cell r="N6">
            <v>1.7999999999999999E-2</v>
          </cell>
          <cell r="O6">
            <v>4.0000000000000001E-3</v>
          </cell>
          <cell r="P6">
            <v>1386395</v>
          </cell>
          <cell r="Q6">
            <v>0.41762989624169156</v>
          </cell>
          <cell r="R6">
            <v>0.33756613374976108</v>
          </cell>
          <cell r="S6">
            <v>8.0063762491930507E-2</v>
          </cell>
          <cell r="T6">
            <v>0.8855917685796616</v>
          </cell>
          <cell r="U6">
            <v>0.68609595389481348</v>
          </cell>
          <cell r="V6">
            <v>0.19949581468484812</v>
          </cell>
        </row>
        <row r="7">
          <cell r="B7" t="str">
            <v>Korea, Rep.</v>
          </cell>
          <cell r="C7">
            <v>0.47744723999999999</v>
          </cell>
          <cell r="D7">
            <v>10496.5136719641</v>
          </cell>
          <cell r="E7">
            <v>9.6491228070175447E-2</v>
          </cell>
          <cell r="F7">
            <v>12.084542349790549</v>
          </cell>
          <cell r="G7">
            <v>1.0701754385964912</v>
          </cell>
          <cell r="H7">
            <v>2.8395721925133691E-2</v>
          </cell>
          <cell r="I7">
            <v>0.81503000000000003</v>
          </cell>
          <cell r="J7">
            <v>33627.430244398442</v>
          </cell>
          <cell r="K7">
            <v>80</v>
          </cell>
          <cell r="L7">
            <v>4166.0179909999997</v>
          </cell>
          <cell r="M7">
            <v>1.2E-2</v>
          </cell>
          <cell r="N7">
            <v>1.0999999999999999E-2</v>
          </cell>
          <cell r="O7">
            <v>1E-3</v>
          </cell>
          <cell r="P7">
            <v>51466.201000000001</v>
          </cell>
          <cell r="Q7">
            <v>0.28581864824256215</v>
          </cell>
          <cell r="R7">
            <v>0.2584220273029284</v>
          </cell>
          <cell r="S7">
            <v>2.739662093963376E-2</v>
          </cell>
          <cell r="T7">
            <v>0.50343719755029126</v>
          </cell>
          <cell r="U7">
            <v>0.46768557873545008</v>
          </cell>
          <cell r="V7">
            <v>3.5751618814841221E-2</v>
          </cell>
        </row>
        <row r="8">
          <cell r="B8" t="str">
            <v>Japan</v>
          </cell>
          <cell r="C8">
            <v>0.51440529000000002</v>
          </cell>
          <cell r="D8">
            <v>7819.7146359093622</v>
          </cell>
          <cell r="E8">
            <v>0.22807017543859651</v>
          </cell>
          <cell r="F8">
            <v>9.4526132402814618</v>
          </cell>
          <cell r="G8">
            <v>0.92982456140350889</v>
          </cell>
          <cell r="H8">
            <v>0.15845754764042702</v>
          </cell>
          <cell r="I8">
            <v>0.91535</v>
          </cell>
          <cell r="J8">
            <v>37964.025726503154</v>
          </cell>
          <cell r="K8">
            <v>39</v>
          </cell>
          <cell r="L8">
            <v>3958.7349989999998</v>
          </cell>
          <cell r="M8">
            <v>0.01</v>
          </cell>
          <cell r="N8">
            <v>3.0000000000000001E-3</v>
          </cell>
          <cell r="O8">
            <v>7.0000000000000001E-3</v>
          </cell>
          <cell r="P8">
            <v>126785.79700000001</v>
          </cell>
          <cell r="Q8">
            <v>0.42670394697286163</v>
          </cell>
          <cell r="R8">
            <v>0.14276047024415517</v>
          </cell>
          <cell r="S8">
            <v>0.28394347672870646</v>
          </cell>
          <cell r="T8">
            <v>1.61981866154929</v>
          </cell>
          <cell r="U8">
            <v>0.82422481439305062</v>
          </cell>
          <cell r="V8">
            <v>0.79559384715623938</v>
          </cell>
        </row>
        <row r="9">
          <cell r="B9" t="str">
            <v>Austria</v>
          </cell>
          <cell r="C9">
            <v>0.32400000000000001</v>
          </cell>
          <cell r="D9">
            <v>8355.8419518213377</v>
          </cell>
          <cell r="E9">
            <v>0.19640000000000002</v>
          </cell>
          <cell r="F9">
            <v>8.0066597576565304</v>
          </cell>
          <cell r="G9">
            <v>1.0526315789473684</v>
          </cell>
          <cell r="H9">
            <v>0.74774668630338736</v>
          </cell>
          <cell r="I9">
            <v>0.58094000000000001</v>
          </cell>
          <cell r="J9">
            <v>45962.942412958422</v>
          </cell>
          <cell r="K9">
            <v>18</v>
          </cell>
          <cell r="L9">
            <v>5352.3429720000004</v>
          </cell>
          <cell r="M9">
            <v>0.02</v>
          </cell>
          <cell r="N9">
            <v>1.4999999999999999E-2</v>
          </cell>
          <cell r="O9">
            <v>5.0000000000000001E-3</v>
          </cell>
          <cell r="P9">
            <v>8809.2119999999995</v>
          </cell>
          <cell r="Q9">
            <v>0.8240237605815367</v>
          </cell>
          <cell r="R9">
            <v>0.61674074820767177</v>
          </cell>
          <cell r="S9">
            <v>0.20728301237386501</v>
          </cell>
          <cell r="T9">
            <v>2.1668226397548387</v>
          </cell>
          <cell r="U9">
            <v>1.5956024216467943</v>
          </cell>
          <cell r="V9">
            <v>0.57122021810804424</v>
          </cell>
        </row>
        <row r="10">
          <cell r="B10" t="str">
            <v>Belgium</v>
          </cell>
          <cell r="C10">
            <v>0.40299999999999997</v>
          </cell>
          <cell r="D10">
            <v>7709.1230778824656</v>
          </cell>
          <cell r="E10">
            <v>0.2838</v>
          </cell>
          <cell r="F10">
            <v>8.7595639851693914</v>
          </cell>
          <cell r="G10">
            <v>1.2543859649122808</v>
          </cell>
          <cell r="H10">
            <v>0.16570760233918128</v>
          </cell>
          <cell r="I10">
            <v>0.97960999999999998</v>
          </cell>
          <cell r="J10">
            <v>41965.08520658395</v>
          </cell>
          <cell r="K10">
            <v>41</v>
          </cell>
          <cell r="L10">
            <v>5646.6107910000001</v>
          </cell>
          <cell r="M10">
            <v>6.0000000000000001E-3</v>
          </cell>
          <cell r="N10">
            <v>5.0000000000000001E-3</v>
          </cell>
          <cell r="O10">
            <v>2.2000000000000002E-2</v>
          </cell>
          <cell r="P10">
            <v>11372.067999999999</v>
          </cell>
          <cell r="Q10">
            <v>1.2891234909956573</v>
          </cell>
          <cell r="R10">
            <v>0.23821524809735575</v>
          </cell>
          <cell r="S10">
            <v>1.0509082428983014</v>
          </cell>
          <cell r="T10">
            <v>2.8088119065063628</v>
          </cell>
          <cell r="U10">
            <v>0.76406507593869477</v>
          </cell>
          <cell r="V10">
            <v>2.0447468305676684</v>
          </cell>
        </row>
        <row r="11">
          <cell r="B11" t="str">
            <v>Bulgaria</v>
          </cell>
          <cell r="C11">
            <v>0.27800000000000002</v>
          </cell>
          <cell r="D11">
            <v>4708.9274575723102</v>
          </cell>
          <cell r="E11">
            <v>9.69E-2</v>
          </cell>
          <cell r="F11">
            <v>6.9264885622573331</v>
          </cell>
          <cell r="G11">
            <v>0.97368421052631593</v>
          </cell>
          <cell r="H11">
            <v>0.15651982378854626</v>
          </cell>
          <cell r="I11">
            <v>0.74668999999999996</v>
          </cell>
          <cell r="J11">
            <v>18375.433481661283</v>
          </cell>
          <cell r="K11">
            <v>33</v>
          </cell>
          <cell r="L11">
            <v>4747.1506650000001</v>
          </cell>
          <cell r="M11">
            <v>4.0000000000000001E-3</v>
          </cell>
          <cell r="N11">
            <v>2E-3</v>
          </cell>
          <cell r="O11">
            <v>2E-3</v>
          </cell>
          <cell r="P11">
            <v>7075.991</v>
          </cell>
          <cell r="Q11">
            <v>1.6393463473879488E-2</v>
          </cell>
          <cell r="R11">
            <v>9.3273154247935017E-3</v>
          </cell>
          <cell r="S11">
            <v>7.0661480490859865E-3</v>
          </cell>
          <cell r="T11">
            <v>2.133976710823968E-2</v>
          </cell>
          <cell r="U11">
            <v>1.2577743527373056E-2</v>
          </cell>
          <cell r="V11">
            <v>8.7620235808666229E-3</v>
          </cell>
        </row>
        <row r="12">
          <cell r="B12" t="str">
            <v>Croatia</v>
          </cell>
          <cell r="C12">
            <v>0.23699999999999999</v>
          </cell>
          <cell r="D12">
            <v>3714.3829884420707</v>
          </cell>
          <cell r="E12">
            <v>0.1216</v>
          </cell>
          <cell r="F12">
            <v>4.1012538212941232</v>
          </cell>
          <cell r="G12">
            <v>1.1052631578947369</v>
          </cell>
          <cell r="H12">
            <v>0.64837209302325582</v>
          </cell>
          <cell r="I12">
            <v>0.56667000000000001</v>
          </cell>
          <cell r="J12">
            <v>23059.688118357171</v>
          </cell>
          <cell r="K12">
            <v>15</v>
          </cell>
          <cell r="L12">
            <v>5089.5377500000004</v>
          </cell>
          <cell r="M12">
            <v>0</v>
          </cell>
          <cell r="N12">
            <v>0</v>
          </cell>
          <cell r="O12">
            <v>0</v>
          </cell>
          <cell r="P12">
            <v>4125.7</v>
          </cell>
          <cell r="Q12">
            <v>5.5748115471313964E-3</v>
          </cell>
          <cell r="R12">
            <v>1.9390648859587466E-3</v>
          </cell>
          <cell r="S12">
            <v>3.6357466611726496E-3</v>
          </cell>
          <cell r="T12">
            <v>6.3989141236638639E-2</v>
          </cell>
          <cell r="U12">
            <v>4.1205128826623361E-2</v>
          </cell>
          <cell r="V12">
            <v>2.2784012410015271E-2</v>
          </cell>
        </row>
        <row r="13">
          <cell r="B13" t="str">
            <v>Cyprus</v>
          </cell>
          <cell r="C13">
            <v>0.42499999999999999</v>
          </cell>
          <cell r="D13">
            <v>3624.8957527885314</v>
          </cell>
          <cell r="E13">
            <v>0.18445</v>
          </cell>
          <cell r="F13">
            <v>6.370813979217516</v>
          </cell>
          <cell r="G13">
            <v>1.0789473684210527</v>
          </cell>
          <cell r="H13">
            <v>8.6530612244897956E-2</v>
          </cell>
          <cell r="I13">
            <v>0.66835999999999995</v>
          </cell>
          <cell r="J13">
            <v>30266.202047392988</v>
          </cell>
          <cell r="K13">
            <v>40</v>
          </cell>
          <cell r="L13">
            <v>3905.06351</v>
          </cell>
          <cell r="M13">
            <v>7.0000000000000001E-3</v>
          </cell>
          <cell r="N13">
            <v>3.0000000000000001E-3</v>
          </cell>
          <cell r="O13">
            <v>4.0000000000000001E-3</v>
          </cell>
          <cell r="P13">
            <v>1179.5509999999999</v>
          </cell>
          <cell r="Q13">
            <v>8.3930241252815702E-2</v>
          </cell>
          <cell r="R13">
            <v>3.7302329445695864E-2</v>
          </cell>
          <cell r="S13">
            <v>4.662791180711983E-2</v>
          </cell>
          <cell r="T13">
            <v>0.14497041670940894</v>
          </cell>
          <cell r="U13">
            <v>5.6801274383218706E-2</v>
          </cell>
          <cell r="V13">
            <v>8.816914232619022E-2</v>
          </cell>
        </row>
        <row r="14">
          <cell r="B14" t="str">
            <v>Czech Republic</v>
          </cell>
          <cell r="C14">
            <v>0.23899999999999999</v>
          </cell>
          <cell r="D14">
            <v>6258.8910370365938</v>
          </cell>
          <cell r="E14">
            <v>0.14629999999999999</v>
          </cell>
          <cell r="F14">
            <v>10.1613035529312</v>
          </cell>
          <cell r="G14">
            <v>1.0263157894736843</v>
          </cell>
          <cell r="H14">
            <v>0.1126530612244898</v>
          </cell>
          <cell r="I14">
            <v>0.73675000000000002</v>
          </cell>
          <cell r="J14">
            <v>31866.010828482387</v>
          </cell>
          <cell r="K14">
            <v>27</v>
          </cell>
          <cell r="L14">
            <v>5561.476705</v>
          </cell>
          <cell r="M14">
            <v>2E-3</v>
          </cell>
          <cell r="N14">
            <v>1E-3</v>
          </cell>
          <cell r="O14">
            <v>1E-3</v>
          </cell>
          <cell r="P14">
            <v>10591.323</v>
          </cell>
          <cell r="Q14">
            <v>5.9482653866754887E-2</v>
          </cell>
          <cell r="R14">
            <v>3.6728178339948653E-2</v>
          </cell>
          <cell r="S14">
            <v>2.2754475526806234E-2</v>
          </cell>
          <cell r="T14">
            <v>0.1805251336400561</v>
          </cell>
          <cell r="U14">
            <v>0.12566890840738215</v>
          </cell>
          <cell r="V14">
            <v>5.4856225232673951E-2</v>
          </cell>
        </row>
        <row r="15">
          <cell r="B15" t="str">
            <v>Denmark</v>
          </cell>
          <cell r="C15">
            <v>0.39100000000000001</v>
          </cell>
          <cell r="D15">
            <v>5858.8015362874821</v>
          </cell>
          <cell r="E15">
            <v>0.30295</v>
          </cell>
          <cell r="F15">
            <v>6.0259514566103967</v>
          </cell>
          <cell r="G15">
            <v>1.3596491228070178</v>
          </cell>
          <cell r="H15">
            <v>0.60297712418300653</v>
          </cell>
          <cell r="I15">
            <v>0.87757000000000007</v>
          </cell>
          <cell r="J15">
            <v>45056.267280748551</v>
          </cell>
          <cell r="K15">
            <v>4</v>
          </cell>
          <cell r="L15">
            <v>6183.3256810000003</v>
          </cell>
          <cell r="M15">
            <v>2.7000000000000003E-2</v>
          </cell>
          <cell r="N15">
            <v>3.0000000000000001E-3</v>
          </cell>
          <cell r="O15">
            <v>3.0000000000000001E-3</v>
          </cell>
          <cell r="P15">
            <v>5769.6030000000001</v>
          </cell>
          <cell r="Q15">
            <v>0.2199458090963971</v>
          </cell>
          <cell r="R15">
            <v>0.12236543831525323</v>
          </cell>
          <cell r="S15">
            <v>9.7580370781143871E-2</v>
          </cell>
          <cell r="T15">
            <v>1.8524671454864399</v>
          </cell>
          <cell r="U15">
            <v>1.621948685204164</v>
          </cell>
          <cell r="V15">
            <v>0.23051846028227591</v>
          </cell>
        </row>
        <row r="16">
          <cell r="B16" t="str">
            <v>Estonia</v>
          </cell>
          <cell r="C16">
            <v>0.39700000000000002</v>
          </cell>
          <cell r="D16">
            <v>6732.3674731561114</v>
          </cell>
          <cell r="E16">
            <v>0.1263</v>
          </cell>
          <cell r="F16">
            <v>15.12585214777892</v>
          </cell>
          <cell r="G16">
            <v>1</v>
          </cell>
          <cell r="H16">
            <v>0.12391056910569105</v>
          </cell>
          <cell r="I16">
            <v>0.68716999999999995</v>
          </cell>
          <cell r="J16">
            <v>27843.887608341538</v>
          </cell>
          <cell r="K16">
            <v>8</v>
          </cell>
          <cell r="L16">
            <v>6592.3394420000004</v>
          </cell>
          <cell r="M16">
            <v>2E-3</v>
          </cell>
          <cell r="N16">
            <v>1E-3</v>
          </cell>
          <cell r="O16">
            <v>1E-3</v>
          </cell>
          <cell r="P16">
            <v>1315.48</v>
          </cell>
          <cell r="Q16">
            <v>3.9529297290722777E-2</v>
          </cell>
          <cell r="R16">
            <v>1.9764648645361389E-2</v>
          </cell>
          <cell r="S16">
            <v>1.9764648645361389E-2</v>
          </cell>
          <cell r="T16">
            <v>0.9266579499498282</v>
          </cell>
          <cell r="U16">
            <v>0.86508346763158694</v>
          </cell>
          <cell r="V16">
            <v>6.1574482318241253E-2</v>
          </cell>
        </row>
        <row r="17">
          <cell r="B17" t="str">
            <v>Finland</v>
          </cell>
          <cell r="C17">
            <v>0.43700000000000006</v>
          </cell>
          <cell r="D17">
            <v>15249.989380230236</v>
          </cell>
          <cell r="E17">
            <v>0.15899999999999997</v>
          </cell>
          <cell r="F17">
            <v>8.3204921177477473</v>
          </cell>
          <cell r="G17">
            <v>1.2719298245614037</v>
          </cell>
          <cell r="H17">
            <v>0.4419622093023256</v>
          </cell>
          <cell r="I17">
            <v>0.85325000000000006</v>
          </cell>
          <cell r="J17">
            <v>39356.000800448739</v>
          </cell>
          <cell r="K17">
            <v>1</v>
          </cell>
          <cell r="L17">
            <v>6690.428715</v>
          </cell>
          <cell r="M17">
            <v>2.5999999999999999E-2</v>
          </cell>
          <cell r="N17">
            <v>4.0000000000000001E-3</v>
          </cell>
          <cell r="O17">
            <v>2.1999999999999999E-2</v>
          </cell>
          <cell r="P17">
            <v>5511.3029999999999</v>
          </cell>
          <cell r="Q17">
            <v>0.55431537696258038</v>
          </cell>
          <cell r="R17">
            <v>9.1085538211199787E-2</v>
          </cell>
          <cell r="S17">
            <v>0.46322983875138057</v>
          </cell>
          <cell r="T17">
            <v>1.0993770438678476</v>
          </cell>
          <cell r="U17">
            <v>0.23533454792813968</v>
          </cell>
          <cell r="V17">
            <v>0.86404249593970794</v>
          </cell>
        </row>
        <row r="18">
          <cell r="B18" t="str">
            <v>France</v>
          </cell>
          <cell r="C18">
            <v>0.35200000000000004</v>
          </cell>
          <cell r="D18">
            <v>6939.5223108140935</v>
          </cell>
          <cell r="E18">
            <v>0.17230000000000001</v>
          </cell>
          <cell r="F18">
            <v>5.4832745220080632</v>
          </cell>
          <cell r="G18">
            <v>1.2192982456140351</v>
          </cell>
          <cell r="H18">
            <v>0.17483279395900755</v>
          </cell>
          <cell r="I18">
            <v>0.80180000000000007</v>
          </cell>
          <cell r="J18">
            <v>37588.058140447843</v>
          </cell>
          <cell r="K18">
            <v>10</v>
          </cell>
          <cell r="L18">
            <v>5422.6711299999997</v>
          </cell>
          <cell r="M18">
            <v>1.8000000000000002E-2</v>
          </cell>
          <cell r="N18">
            <v>1.2E-2</v>
          </cell>
          <cell r="O18">
            <v>6.0000000000000001E-3</v>
          </cell>
          <cell r="P18">
            <v>67118.648000000001</v>
          </cell>
          <cell r="Q18">
            <v>0.54954921022843006</v>
          </cell>
          <cell r="R18">
            <v>0.37651235167907432</v>
          </cell>
          <cell r="S18">
            <v>0.17303685854935577</v>
          </cell>
          <cell r="T18">
            <v>1.7886534305637385</v>
          </cell>
          <cell r="U18">
            <v>1.3724352731300546</v>
          </cell>
          <cell r="V18">
            <v>0.41621815743368368</v>
          </cell>
        </row>
        <row r="19">
          <cell r="B19" t="str">
            <v>Germany</v>
          </cell>
          <cell r="C19">
            <v>0.28600000000000003</v>
          </cell>
          <cell r="D19">
            <v>7035.4829747167596</v>
          </cell>
          <cell r="E19">
            <v>0.30480000000000002</v>
          </cell>
          <cell r="F19">
            <v>9.7348931897596689</v>
          </cell>
          <cell r="G19">
            <v>1.2192982456140351</v>
          </cell>
          <cell r="H19">
            <v>0.29015868125096289</v>
          </cell>
          <cell r="I19">
            <v>0.77260999999999991</v>
          </cell>
          <cell r="J19">
            <v>44420.07979267578</v>
          </cell>
          <cell r="K19">
            <v>30</v>
          </cell>
          <cell r="L19">
            <v>5829.8341499999997</v>
          </cell>
          <cell r="M19">
            <v>1.4999999999999999E-2</v>
          </cell>
          <cell r="N19">
            <v>6.9999999999999993E-3</v>
          </cell>
          <cell r="O19">
            <v>8.0000000000000002E-3</v>
          </cell>
          <cell r="P19">
            <v>82695</v>
          </cell>
          <cell r="Q19">
            <v>0.64770542354434968</v>
          </cell>
          <cell r="R19">
            <v>0.29551968075458007</v>
          </cell>
          <cell r="S19">
            <v>0.35218574278976966</v>
          </cell>
          <cell r="T19">
            <v>1.5261140334965839</v>
          </cell>
          <cell r="U19">
            <v>0.79291371908821573</v>
          </cell>
          <cell r="V19">
            <v>0.73320031440836808</v>
          </cell>
        </row>
        <row r="20">
          <cell r="B20" t="str">
            <v>Greece</v>
          </cell>
          <cell r="C20">
            <v>0.31</v>
          </cell>
          <cell r="D20">
            <v>5062.6064215523229</v>
          </cell>
          <cell r="E20">
            <v>0.17780000000000001</v>
          </cell>
          <cell r="F20">
            <v>6.8102102076807478</v>
          </cell>
          <cell r="G20">
            <v>1.3508771929824563</v>
          </cell>
          <cell r="H20">
            <v>0.28974708171206226</v>
          </cell>
          <cell r="I20">
            <v>0.78724000000000005</v>
          </cell>
          <cell r="J20">
            <v>24212.197302170782</v>
          </cell>
          <cell r="K20">
            <v>21</v>
          </cell>
          <cell r="L20">
            <v>4215.9879979999996</v>
          </cell>
          <cell r="M20">
            <v>2E-3</v>
          </cell>
          <cell r="N20">
            <v>0</v>
          </cell>
          <cell r="O20">
            <v>2E-3</v>
          </cell>
          <cell r="P20">
            <v>10760.421</v>
          </cell>
          <cell r="Q20">
            <v>1.765730169851161E-2</v>
          </cell>
          <cell r="R20">
            <v>3.1597276723652353E-3</v>
          </cell>
          <cell r="S20">
            <v>1.4497574026146374E-2</v>
          </cell>
          <cell r="T20">
            <v>3.3734739560840603E-2</v>
          </cell>
          <cell r="U20">
            <v>1.4032908191975016E-2</v>
          </cell>
          <cell r="V20">
            <v>1.9701831368865587E-2</v>
          </cell>
        </row>
        <row r="21">
          <cell r="B21" t="str">
            <v>Hungary</v>
          </cell>
          <cell r="C21">
            <v>0.24100000000000002</v>
          </cell>
          <cell r="D21">
            <v>3965.9582334833499</v>
          </cell>
          <cell r="E21">
            <v>0.11294999999999999</v>
          </cell>
          <cell r="F21">
            <v>5.1786652737487886</v>
          </cell>
          <cell r="G21">
            <v>1.0350877192982457</v>
          </cell>
          <cell r="H21">
            <v>0.10078369905956112</v>
          </cell>
          <cell r="I21">
            <v>0.71062000000000003</v>
          </cell>
          <cell r="J21">
            <v>24656.045439859558</v>
          </cell>
          <cell r="K21">
            <v>28</v>
          </cell>
          <cell r="L21">
            <v>5272.761109</v>
          </cell>
          <cell r="M21">
            <v>9.0000000000000011E-3</v>
          </cell>
          <cell r="N21">
            <v>6.0000000000000001E-3</v>
          </cell>
          <cell r="O21">
            <v>3.0000000000000001E-3</v>
          </cell>
          <cell r="P21">
            <v>9781.1270000000004</v>
          </cell>
          <cell r="Q21">
            <v>0.11675546181948153</v>
          </cell>
          <cell r="R21">
            <v>7.6984993651549552E-2</v>
          </cell>
          <cell r="S21">
            <v>3.9770468167931977E-2</v>
          </cell>
          <cell r="T21">
            <v>0.18055179121996881</v>
          </cell>
          <cell r="U21">
            <v>0.12023154387014912</v>
          </cell>
          <cell r="V21">
            <v>6.0320247349819708E-2</v>
          </cell>
        </row>
        <row r="22">
          <cell r="B22" t="str">
            <v>Iceland</v>
          </cell>
          <cell r="C22">
            <v>0.42499999999999999</v>
          </cell>
          <cell r="D22">
            <v>53832.479091958725</v>
          </cell>
          <cell r="E22">
            <v>0.15579999999999999</v>
          </cell>
          <cell r="F22">
            <v>10.38728453100515</v>
          </cell>
          <cell r="G22">
            <v>1.4824561403508774</v>
          </cell>
          <cell r="H22">
            <v>0.99986000000000008</v>
          </cell>
          <cell r="I22">
            <v>0.93772999999999995</v>
          </cell>
          <cell r="J22">
            <v>46625.174468334641</v>
          </cell>
          <cell r="K22">
            <v>2</v>
          </cell>
          <cell r="L22">
            <v>7125.3528500000002</v>
          </cell>
          <cell r="M22">
            <v>0.14000000000000001</v>
          </cell>
          <cell r="N22">
            <v>0.04</v>
          </cell>
          <cell r="O22">
            <v>0.1</v>
          </cell>
          <cell r="P22">
            <v>341.28399999999999</v>
          </cell>
          <cell r="Q22">
            <v>8.761031867887155</v>
          </cell>
          <cell r="R22">
            <v>2.5023147876841576</v>
          </cell>
          <cell r="S22">
            <v>6.2587170802029979</v>
          </cell>
          <cell r="T22">
            <v>14.820501400593054</v>
          </cell>
          <cell r="U22">
            <v>5.5877216628965902</v>
          </cell>
          <cell r="V22">
            <v>9.2327797376964647</v>
          </cell>
        </row>
        <row r="23">
          <cell r="B23" t="str">
            <v>Ireland</v>
          </cell>
          <cell r="C23">
            <v>0.46500000000000002</v>
          </cell>
          <cell r="D23">
            <v>5672.0641341079581</v>
          </cell>
          <cell r="E23">
            <v>0.23299999999999998</v>
          </cell>
          <cell r="F23">
            <v>8.3454982162721922</v>
          </cell>
          <cell r="G23">
            <v>1.2017543859649125</v>
          </cell>
          <cell r="H23">
            <v>0.24720394736842105</v>
          </cell>
          <cell r="I23">
            <v>0.62946999999999997</v>
          </cell>
          <cell r="J23">
            <v>66358.098990725048</v>
          </cell>
          <cell r="K23">
            <v>19</v>
          </cell>
          <cell r="L23">
            <v>5924.2219409999998</v>
          </cell>
          <cell r="M23">
            <v>7.0000000000000001E-3</v>
          </cell>
          <cell r="N23">
            <v>5.0000000000000001E-3</v>
          </cell>
          <cell r="O23">
            <v>2E-3</v>
          </cell>
          <cell r="P23">
            <v>4813.6080000000002</v>
          </cell>
          <cell r="Q23">
            <v>0.19631843723045167</v>
          </cell>
          <cell r="R23">
            <v>0.1292170031294613</v>
          </cell>
          <cell r="S23">
            <v>6.7101434100990356E-2</v>
          </cell>
          <cell r="T23">
            <v>0.53660372842990123</v>
          </cell>
          <cell r="U23">
            <v>0.38308063307190782</v>
          </cell>
          <cell r="V23">
            <v>0.15352309535799341</v>
          </cell>
        </row>
        <row r="24">
          <cell r="B24" t="str">
            <v>Italy</v>
          </cell>
          <cell r="C24">
            <v>0.187</v>
          </cell>
          <cell r="D24">
            <v>5002.4066798773592</v>
          </cell>
          <cell r="E24">
            <v>0.21060000000000001</v>
          </cell>
          <cell r="F24">
            <v>5.9881199260780429</v>
          </cell>
          <cell r="G24">
            <v>1.4122807017543861</v>
          </cell>
          <cell r="H24">
            <v>0.37279399585921325</v>
          </cell>
          <cell r="I24">
            <v>0.70144000000000006</v>
          </cell>
          <cell r="J24">
            <v>34585.035786649052</v>
          </cell>
          <cell r="K24">
            <v>29</v>
          </cell>
          <cell r="L24">
            <v>4652.762874</v>
          </cell>
          <cell r="M24">
            <v>2E-3</v>
          </cell>
          <cell r="N24">
            <v>1E-3</v>
          </cell>
          <cell r="O24">
            <v>1E-3</v>
          </cell>
          <cell r="P24">
            <v>60551.415999999997</v>
          </cell>
          <cell r="Q24">
            <v>7.960177182313953E-2</v>
          </cell>
          <cell r="R24">
            <v>3.2319640551428226E-2</v>
          </cell>
          <cell r="S24">
            <v>4.7282131271711304E-2</v>
          </cell>
          <cell r="T24">
            <v>0.22091968914484181</v>
          </cell>
          <cell r="U24">
            <v>0.12153307859885557</v>
          </cell>
          <cell r="V24">
            <v>9.9386610545986243E-2</v>
          </cell>
        </row>
        <row r="25">
          <cell r="B25" t="str">
            <v>Latvia</v>
          </cell>
          <cell r="C25">
            <v>0.33899999999999997</v>
          </cell>
          <cell r="D25">
            <v>3507.4045206547157</v>
          </cell>
          <cell r="E25">
            <v>0.15839999999999999</v>
          </cell>
          <cell r="F25">
            <v>3.6759041273651438</v>
          </cell>
          <cell r="G25">
            <v>1.0175438596491229</v>
          </cell>
          <cell r="H25">
            <v>0.54400000000000004</v>
          </cell>
          <cell r="I25">
            <v>0.68075000000000008</v>
          </cell>
          <cell r="J25">
            <v>24735.816612986935</v>
          </cell>
          <cell r="K25">
            <v>22</v>
          </cell>
          <cell r="L25">
            <v>6316.579033</v>
          </cell>
          <cell r="M25">
            <v>6.0000000000000001E-3</v>
          </cell>
          <cell r="N25">
            <v>4.0000000000000001E-3</v>
          </cell>
          <cell r="O25">
            <v>2E-3</v>
          </cell>
          <cell r="P25">
            <v>1940.74</v>
          </cell>
          <cell r="Q25">
            <v>5.2042004596184958E-2</v>
          </cell>
          <cell r="R25">
            <v>3.6583983429001307E-2</v>
          </cell>
          <cell r="S25">
            <v>1.5458021167183651E-2</v>
          </cell>
          <cell r="T25">
            <v>0.19013366035635892</v>
          </cell>
          <cell r="U25">
            <v>0.15458021167183653</v>
          </cell>
          <cell r="V25">
            <v>3.5553448684522398E-2</v>
          </cell>
        </row>
        <row r="26">
          <cell r="B26" t="str">
            <v>Lithuania</v>
          </cell>
          <cell r="C26">
            <v>0.40299999999999997</v>
          </cell>
          <cell r="D26">
            <v>3821.1451704373976</v>
          </cell>
          <cell r="E26">
            <v>0.11115</v>
          </cell>
          <cell r="F26">
            <v>4.6340912369905238</v>
          </cell>
          <cell r="G26">
            <v>1.0175438596491229</v>
          </cell>
          <cell r="H26">
            <v>0.48558139534883721</v>
          </cell>
          <cell r="I26">
            <v>0.67516000000000009</v>
          </cell>
          <cell r="J26">
            <v>28945.214455971793</v>
          </cell>
          <cell r="K26">
            <v>23</v>
          </cell>
          <cell r="L26">
            <v>6066.7289979999996</v>
          </cell>
          <cell r="M26">
            <v>3.0000000000000001E-3</v>
          </cell>
          <cell r="N26">
            <v>2E-3</v>
          </cell>
          <cell r="O26">
            <v>1E-3</v>
          </cell>
          <cell r="P26">
            <v>2827.721</v>
          </cell>
          <cell r="Q26">
            <v>2.5108559154173978E-2</v>
          </cell>
          <cell r="R26">
            <v>1.7328442233162326E-2</v>
          </cell>
          <cell r="S26">
            <v>7.7801169210116559E-3</v>
          </cell>
          <cell r="T26">
            <v>7.4618394106066341E-2</v>
          </cell>
          <cell r="U26">
            <v>5.127804334303137E-2</v>
          </cell>
          <cell r="V26">
            <v>2.3340350763034968E-2</v>
          </cell>
        </row>
        <row r="27">
          <cell r="B27" t="str">
            <v>Luxembourg</v>
          </cell>
          <cell r="C27">
            <v>0.39899999999999997</v>
          </cell>
          <cell r="D27">
            <v>13914.678448875555</v>
          </cell>
          <cell r="E27">
            <v>0.16165000000000002</v>
          </cell>
          <cell r="F27">
            <v>15.930448792109081</v>
          </cell>
          <cell r="G27">
            <v>1.0438596491228072</v>
          </cell>
          <cell r="H27">
            <v>0.19813043478260869</v>
          </cell>
          <cell r="I27">
            <v>0.90727000000000002</v>
          </cell>
          <cell r="J27">
            <v>91004.175298679198</v>
          </cell>
          <cell r="K27">
            <v>20</v>
          </cell>
          <cell r="L27">
            <v>5509.6559569999999</v>
          </cell>
          <cell r="M27">
            <v>1.9E-2</v>
          </cell>
          <cell r="N27">
            <v>7.0000000000000001E-3</v>
          </cell>
          <cell r="O27">
            <v>1.2E-2</v>
          </cell>
          <cell r="P27">
            <v>599.44899999999996</v>
          </cell>
          <cell r="Q27">
            <v>1.6548530400417718</v>
          </cell>
          <cell r="R27">
            <v>0.59054231469232588</v>
          </cell>
          <cell r="S27">
            <v>1.0643107253494459</v>
          </cell>
          <cell r="T27">
            <v>3.6433458058984169</v>
          </cell>
          <cell r="U27">
            <v>1.8300138960945804</v>
          </cell>
          <cell r="V27">
            <v>1.8133319098038367</v>
          </cell>
        </row>
        <row r="28">
          <cell r="B28" t="str">
            <v>Malta</v>
          </cell>
          <cell r="C28">
            <v>0.23899999999999999</v>
          </cell>
          <cell r="D28">
            <v>4924.5440194404428</v>
          </cell>
          <cell r="E28">
            <v>0.1313</v>
          </cell>
          <cell r="F28">
            <v>3.352791671985794</v>
          </cell>
          <cell r="G28">
            <v>1.192982456140351</v>
          </cell>
          <cell r="H28">
            <v>0.16675000000000001</v>
          </cell>
          <cell r="I28">
            <v>0.94546000000000008</v>
          </cell>
          <cell r="J28">
            <v>35994.860216078843</v>
          </cell>
          <cell r="K28">
            <v>9</v>
          </cell>
          <cell r="L28">
            <v>3986.496114</v>
          </cell>
          <cell r="M28">
            <v>4.0000000000000001E-3</v>
          </cell>
          <cell r="N28">
            <v>4.0000000000000001E-3</v>
          </cell>
          <cell r="O28">
            <v>0</v>
          </cell>
          <cell r="P28">
            <v>465.29199999999997</v>
          </cell>
          <cell r="Q28">
            <v>0.11390696594826476</v>
          </cell>
          <cell r="R28">
            <v>0.10316102576446619</v>
          </cell>
          <cell r="S28">
            <v>1.0745940183798562E-2</v>
          </cell>
          <cell r="T28">
            <v>0.31593064140367771</v>
          </cell>
          <cell r="U28">
            <v>0.29014038496256117</v>
          </cell>
          <cell r="V28">
            <v>2.5790256441116547E-2</v>
          </cell>
        </row>
        <row r="29">
          <cell r="B29" t="str">
            <v>Netherlands</v>
          </cell>
          <cell r="C29">
            <v>0.37200000000000005</v>
          </cell>
          <cell r="D29">
            <v>6712.7747582450002</v>
          </cell>
          <cell r="E29">
            <v>0.15589999999999998</v>
          </cell>
          <cell r="F29">
            <v>9.6294022671366832</v>
          </cell>
          <cell r="G29">
            <v>1.4736842105263159</v>
          </cell>
          <cell r="H29">
            <v>0.12103298611111112</v>
          </cell>
          <cell r="I29">
            <v>0.91076999999999997</v>
          </cell>
          <cell r="J29">
            <v>46055.498481981653</v>
          </cell>
          <cell r="K29">
            <v>36</v>
          </cell>
          <cell r="L29">
            <v>5816.8789630000001</v>
          </cell>
          <cell r="M29">
            <v>2.1999999999999999E-2</v>
          </cell>
          <cell r="N29">
            <v>1.9E-2</v>
          </cell>
          <cell r="O29">
            <v>3.0000000000000001E-3</v>
          </cell>
          <cell r="P29">
            <v>17132.853999999999</v>
          </cell>
          <cell r="Q29">
            <v>0.536454696923233</v>
          </cell>
          <cell r="R29">
            <v>0.4673477051750981</v>
          </cell>
          <cell r="S29">
            <v>6.9106991748134908E-2</v>
          </cell>
          <cell r="T29">
            <v>7.002277612358105</v>
          </cell>
          <cell r="U29">
            <v>1.2657552559544372</v>
          </cell>
          <cell r="V29">
            <v>5.7365223564036674</v>
          </cell>
        </row>
        <row r="30">
          <cell r="B30" t="str">
            <v>Norway</v>
          </cell>
          <cell r="C30">
            <v>0.43200000000000005</v>
          </cell>
          <cell r="D30">
            <v>22999.93459512827</v>
          </cell>
          <cell r="E30">
            <v>0.16239999999999999</v>
          </cell>
          <cell r="F30">
            <v>8.4423499679476492</v>
          </cell>
          <cell r="G30">
            <v>1.56140350877193</v>
          </cell>
          <cell r="H30">
            <v>0.97569731543624161</v>
          </cell>
          <cell r="I30">
            <v>0.81870999999999994</v>
          </cell>
          <cell r="J30">
            <v>53872.17663996949</v>
          </cell>
          <cell r="K30">
            <v>17</v>
          </cell>
          <cell r="L30">
            <v>6653.4138949999997</v>
          </cell>
          <cell r="M30">
            <v>0.39200000000000002</v>
          </cell>
          <cell r="N30">
            <v>0.20800000000000002</v>
          </cell>
          <cell r="O30">
            <v>0.184</v>
          </cell>
          <cell r="P30">
            <v>5282.223</v>
          </cell>
          <cell r="Q30">
            <v>11.769665915278473</v>
          </cell>
          <cell r="R30">
            <v>6.2521025712091296</v>
          </cell>
          <cell r="S30">
            <v>5.5175633440693437</v>
          </cell>
          <cell r="T30">
            <v>31.706158562408291</v>
          </cell>
          <cell r="U30">
            <v>20.41678285827766</v>
          </cell>
          <cell r="V30">
            <v>11.289375704130629</v>
          </cell>
        </row>
        <row r="31">
          <cell r="B31" t="str">
            <v>Poland</v>
          </cell>
          <cell r="C31">
            <v>0.29899999999999999</v>
          </cell>
          <cell r="D31">
            <v>3971.7997613105531</v>
          </cell>
          <cell r="E31">
            <v>0.1454</v>
          </cell>
          <cell r="F31">
            <v>8.5564162387120248</v>
          </cell>
          <cell r="G31">
            <v>0.93859649122807032</v>
          </cell>
          <cell r="H31">
            <v>0.13689675870348139</v>
          </cell>
          <cell r="I31">
            <v>0.60104999999999997</v>
          </cell>
          <cell r="J31">
            <v>25545.694362817598</v>
          </cell>
          <cell r="K31">
            <v>38</v>
          </cell>
          <cell r="L31">
            <v>5798.3715529999999</v>
          </cell>
          <cell r="M31">
            <v>2E-3</v>
          </cell>
          <cell r="N31">
            <v>1E-3</v>
          </cell>
          <cell r="O31">
            <v>1E-3</v>
          </cell>
          <cell r="P31">
            <v>37975.841</v>
          </cell>
          <cell r="Q31">
            <v>2.604287288858198E-2</v>
          </cell>
          <cell r="R31">
            <v>1.2507952095122791E-2</v>
          </cell>
          <cell r="S31">
            <v>1.353492079345919E-2</v>
          </cell>
          <cell r="T31">
            <v>4.6713909508942802E-2</v>
          </cell>
          <cell r="U31">
            <v>2.2329986056135002E-2</v>
          </cell>
          <cell r="V31">
            <v>2.43839234528078E-2</v>
          </cell>
        </row>
        <row r="32">
          <cell r="B32" t="str">
            <v>Portugal</v>
          </cell>
          <cell r="C32">
            <v>0.24</v>
          </cell>
          <cell r="D32">
            <v>4662.6007998029436</v>
          </cell>
          <cell r="E32">
            <v>0.22570000000000001</v>
          </cell>
          <cell r="F32">
            <v>5.3113478998898884</v>
          </cell>
          <cell r="G32">
            <v>1.3508771929824563</v>
          </cell>
          <cell r="H32">
            <v>0.53502487562189049</v>
          </cell>
          <cell r="I32">
            <v>0.64651999999999998</v>
          </cell>
          <cell r="J32">
            <v>27783.081655469832</v>
          </cell>
          <cell r="K32">
            <v>7</v>
          </cell>
          <cell r="L32">
            <v>4297.4206020000001</v>
          </cell>
          <cell r="M32">
            <v>1.9000000000000003E-2</v>
          </cell>
          <cell r="N32">
            <v>8.0000000000000002E-3</v>
          </cell>
          <cell r="O32">
            <v>1.1000000000000001E-2</v>
          </cell>
          <cell r="P32">
            <v>10293.718000000001</v>
          </cell>
          <cell r="Q32">
            <v>0.41161026560082564</v>
          </cell>
          <cell r="R32">
            <v>0.17418390517401</v>
          </cell>
          <cell r="S32">
            <v>0.23742636042681564</v>
          </cell>
          <cell r="T32">
            <v>0.78824774488673577</v>
          </cell>
          <cell r="U32">
            <v>0.37508313322746939</v>
          </cell>
          <cell r="V32">
            <v>0.41316461165926632</v>
          </cell>
        </row>
        <row r="33">
          <cell r="B33" t="str">
            <v>Romania</v>
          </cell>
          <cell r="C33">
            <v>0.17600000000000002</v>
          </cell>
          <cell r="D33">
            <v>2584.4117872644297</v>
          </cell>
          <cell r="E33">
            <v>0.12434999999999999</v>
          </cell>
          <cell r="F33">
            <v>4.0649553393803624</v>
          </cell>
          <cell r="G33">
            <v>1.0175438596491229</v>
          </cell>
          <cell r="H33">
            <v>0.41427188940092169</v>
          </cell>
          <cell r="I33">
            <v>0.53935999999999995</v>
          </cell>
          <cell r="J33">
            <v>23383.132051156193</v>
          </cell>
          <cell r="K33">
            <v>34</v>
          </cell>
          <cell r="L33">
            <v>4935.9262470000003</v>
          </cell>
          <cell r="M33">
            <v>3.0000000000000001E-3</v>
          </cell>
          <cell r="N33">
            <v>2E-3</v>
          </cell>
          <cell r="O33">
            <v>1E-3</v>
          </cell>
          <cell r="P33">
            <v>19586.539000000001</v>
          </cell>
          <cell r="Q33">
            <v>1.9094746652279913E-2</v>
          </cell>
          <cell r="R33">
            <v>1.1844869581093423E-2</v>
          </cell>
          <cell r="S33">
            <v>7.2498770711864917E-3</v>
          </cell>
          <cell r="T33">
            <v>3.4870887602960379E-2</v>
          </cell>
          <cell r="U33">
            <v>1.9911634209596702E-2</v>
          </cell>
          <cell r="V33">
            <v>1.4959253393363677E-2</v>
          </cell>
        </row>
        <row r="34">
          <cell r="B34" t="str">
            <v>Slovak Republic</v>
          </cell>
          <cell r="C34">
            <v>0.23100000000000001</v>
          </cell>
          <cell r="D34">
            <v>5137.0738351939754</v>
          </cell>
          <cell r="E34">
            <v>0.14384999999999998</v>
          </cell>
          <cell r="F34">
            <v>6.4956673156300822</v>
          </cell>
          <cell r="G34">
            <v>1.1578947368421053</v>
          </cell>
          <cell r="H34">
            <v>0.24461254612546127</v>
          </cell>
          <cell r="I34">
            <v>0.53750999999999993</v>
          </cell>
          <cell r="J34">
            <v>27733.754503235035</v>
          </cell>
          <cell r="K34">
            <v>24</v>
          </cell>
          <cell r="L34">
            <v>5348.64149</v>
          </cell>
          <cell r="M34">
            <v>4.0000000000000001E-3</v>
          </cell>
          <cell r="N34">
            <v>2E-3</v>
          </cell>
          <cell r="O34">
            <v>2E-3</v>
          </cell>
          <cell r="P34">
            <v>5439.8919999999998</v>
          </cell>
          <cell r="Q34">
            <v>7.2427908495242194E-2</v>
          </cell>
          <cell r="R34">
            <v>3.841988039468431E-2</v>
          </cell>
          <cell r="S34">
            <v>3.4008028100557877E-2</v>
          </cell>
          <cell r="T34">
            <v>0.15294421286304949</v>
          </cell>
          <cell r="U34">
            <v>9.191358946096724E-2</v>
          </cell>
          <cell r="V34">
            <v>6.1030623402082249E-2</v>
          </cell>
        </row>
        <row r="35">
          <cell r="B35" t="str">
            <v>Slovenia</v>
          </cell>
          <cell r="C35">
            <v>0.32500000000000001</v>
          </cell>
          <cell r="D35">
            <v>6727.9993016421113</v>
          </cell>
          <cell r="E35">
            <v>0.16109999999999999</v>
          </cell>
          <cell r="F35">
            <v>7.0239271991599912</v>
          </cell>
          <cell r="G35">
            <v>1.1578947368421053</v>
          </cell>
          <cell r="H35">
            <v>0.30648484848484847</v>
          </cell>
          <cell r="I35">
            <v>0.54273000000000005</v>
          </cell>
          <cell r="J35">
            <v>30586.152876945034</v>
          </cell>
          <cell r="K35">
            <v>5</v>
          </cell>
          <cell r="L35">
            <v>5115.4481239999996</v>
          </cell>
          <cell r="M35">
            <v>8.0000000000000002E-3</v>
          </cell>
          <cell r="N35">
            <v>5.0000000000000001E-3</v>
          </cell>
          <cell r="O35">
            <v>3.0000000000000001E-3</v>
          </cell>
          <cell r="P35">
            <v>2066.748</v>
          </cell>
          <cell r="Q35">
            <v>0.25547381683688575</v>
          </cell>
          <cell r="R35">
            <v>0.16257424707801821</v>
          </cell>
          <cell r="S35">
            <v>9.2899569758867553E-2</v>
          </cell>
          <cell r="T35">
            <v>0.51433459715456353</v>
          </cell>
          <cell r="U35">
            <v>0.34305101541165156</v>
          </cell>
          <cell r="V35">
            <v>0.17128358174291206</v>
          </cell>
        </row>
        <row r="36">
          <cell r="B36" t="str">
            <v>Spain</v>
          </cell>
          <cell r="C36">
            <v>0.36399999999999999</v>
          </cell>
          <cell r="D36">
            <v>5355.9870055822093</v>
          </cell>
          <cell r="E36">
            <v>0.22365000000000002</v>
          </cell>
          <cell r="F36">
            <v>6.0711060787623232</v>
          </cell>
          <cell r="G36">
            <v>1.1052631578947369</v>
          </cell>
          <cell r="H36">
            <v>0.38106081573197381</v>
          </cell>
          <cell r="I36">
            <v>0.80079999999999996</v>
          </cell>
          <cell r="J36">
            <v>33331.449418750446</v>
          </cell>
          <cell r="K36">
            <v>6</v>
          </cell>
          <cell r="L36">
            <v>4488.0469249999996</v>
          </cell>
          <cell r="M36">
            <v>6.0000000000000001E-3</v>
          </cell>
          <cell r="N36">
            <v>3.0000000000000001E-3</v>
          </cell>
          <cell r="O36">
            <v>3.0000000000000001E-3</v>
          </cell>
          <cell r="P36">
            <v>46572.027999999998</v>
          </cell>
          <cell r="Q36">
            <v>0.15992432195565975</v>
          </cell>
          <cell r="R36">
            <v>8.4170695766136699E-2</v>
          </cell>
          <cell r="S36">
            <v>7.5753626189523041E-2</v>
          </cell>
          <cell r="T36">
            <v>0.36637871986163029</v>
          </cell>
          <cell r="U36">
            <v>0.22339589764053222</v>
          </cell>
          <cell r="V36">
            <v>0.14298282222109804</v>
          </cell>
        </row>
        <row r="37">
          <cell r="B37" t="str">
            <v>Sweden</v>
          </cell>
          <cell r="C37">
            <v>0.41899999999999998</v>
          </cell>
          <cell r="D37">
            <v>13480.14822439102</v>
          </cell>
          <cell r="E37">
            <v>0.19645000000000001</v>
          </cell>
          <cell r="F37">
            <v>4.1875443523117086</v>
          </cell>
          <cell r="G37">
            <v>1.2456140350877194</v>
          </cell>
          <cell r="H37">
            <v>0.57096156310057655</v>
          </cell>
          <cell r="I37">
            <v>0.87146000000000001</v>
          </cell>
          <cell r="J37">
            <v>44042.249785595603</v>
          </cell>
          <cell r="K37">
            <v>3</v>
          </cell>
          <cell r="L37">
            <v>6588.63796</v>
          </cell>
          <cell r="M37">
            <v>5.3000000000000005E-2</v>
          </cell>
          <cell r="N37">
            <v>1.1000000000000001E-2</v>
          </cell>
          <cell r="O37">
            <v>4.2000000000000003E-2</v>
          </cell>
          <cell r="P37">
            <v>10067.744000000001</v>
          </cell>
          <cell r="Q37">
            <v>1.9897208351741957</v>
          </cell>
          <cell r="R37">
            <v>0.41886245816341772</v>
          </cell>
          <cell r="S37">
            <v>1.570858377010778</v>
          </cell>
          <cell r="T37">
            <v>4.9220560236732274</v>
          </cell>
          <cell r="U37">
            <v>1.2231141355997928</v>
          </cell>
          <cell r="V37">
            <v>3.6989418880734353</v>
          </cell>
        </row>
        <row r="38">
          <cell r="B38" t="str">
            <v>Switzerland</v>
          </cell>
          <cell r="C38">
            <v>0.42599999999999999</v>
          </cell>
          <cell r="D38">
            <v>7520.1660249450188</v>
          </cell>
          <cell r="E38">
            <v>0.17543859649122809</v>
          </cell>
          <cell r="F38">
            <v>4.7279349174522656</v>
          </cell>
          <cell r="G38">
            <v>1.2719298245614037</v>
          </cell>
          <cell r="H38">
            <v>0.56096439169139467</v>
          </cell>
          <cell r="I38">
            <v>0.73760999999999999</v>
          </cell>
          <cell r="J38">
            <v>56765.024125018397</v>
          </cell>
          <cell r="K38">
            <v>16</v>
          </cell>
          <cell r="L38">
            <v>5213.5373970000001</v>
          </cell>
          <cell r="M38">
            <v>2.7E-2</v>
          </cell>
          <cell r="N38">
            <v>1.4999999999999999E-2</v>
          </cell>
          <cell r="O38">
            <v>1.2E-2</v>
          </cell>
          <cell r="P38">
            <v>8466.0169999999998</v>
          </cell>
          <cell r="Q38">
            <v>0.99232023748593945</v>
          </cell>
          <cell r="R38">
            <v>0.56118479327409809</v>
          </cell>
          <cell r="S38">
            <v>0.4311354442118413</v>
          </cell>
          <cell r="T38">
            <v>2.7290283022110633</v>
          </cell>
          <cell r="U38">
            <v>1.5649626028390919</v>
          </cell>
          <cell r="V38">
            <v>1.1640656993719716</v>
          </cell>
        </row>
        <row r="39">
          <cell r="B39" t="str">
            <v>Turkey</v>
          </cell>
          <cell r="C39">
            <v>0.18600000000000003</v>
          </cell>
          <cell r="D39">
            <v>2854.5658487945861</v>
          </cell>
          <cell r="E39">
            <v>0.13157894736842105</v>
          </cell>
          <cell r="F39">
            <v>5.5470566481994803</v>
          </cell>
          <cell r="G39">
            <v>1.2456140350877194</v>
          </cell>
          <cell r="H39">
            <v>0.32889249271137028</v>
          </cell>
          <cell r="I39">
            <v>0.7464400000000001</v>
          </cell>
          <cell r="J39">
            <v>23262.151650105545</v>
          </cell>
          <cell r="K39">
            <v>99</v>
          </cell>
          <cell r="L39">
            <v>4436.2261770000005</v>
          </cell>
          <cell r="M39">
            <v>0</v>
          </cell>
          <cell r="N39">
            <v>0</v>
          </cell>
          <cell r="O39">
            <v>0</v>
          </cell>
          <cell r="P39">
            <v>80745.02</v>
          </cell>
          <cell r="Q39">
            <v>1.3251591243645738E-3</v>
          </cell>
          <cell r="R39">
            <v>9.5361918295394556E-4</v>
          </cell>
          <cell r="S39">
            <v>3.7153994141062816E-4</v>
          </cell>
          <cell r="T39">
            <v>7.3441061752167495E-3</v>
          </cell>
          <cell r="U39">
            <v>4.421325302786475E-3</v>
          </cell>
          <cell r="V39">
            <v>2.922780872430275E-3</v>
          </cell>
        </row>
        <row r="40">
          <cell r="B40" t="str">
            <v>United Kingdom</v>
          </cell>
          <cell r="C40">
            <v>0.42799999999999999</v>
          </cell>
          <cell r="D40">
            <v>5129.5277927901998</v>
          </cell>
          <cell r="E40">
            <v>0.18109999999999998</v>
          </cell>
          <cell r="F40">
            <v>5.8128979534110581</v>
          </cell>
          <cell r="G40">
            <v>1.2807017543859649</v>
          </cell>
          <cell r="H40">
            <v>0.24521508544490278</v>
          </cell>
          <cell r="I40">
            <v>0.83143</v>
          </cell>
          <cell r="J40">
            <v>37955.073294435715</v>
          </cell>
          <cell r="K40">
            <v>12</v>
          </cell>
          <cell r="L40">
            <v>5729.8941359999999</v>
          </cell>
          <cell r="M40">
            <v>1.9E-2</v>
          </cell>
          <cell r="N40">
            <v>5.0000000000000001E-3</v>
          </cell>
          <cell r="O40">
            <v>1.3999999999999999E-2</v>
          </cell>
          <cell r="P40">
            <v>66022.273000000001</v>
          </cell>
          <cell r="Q40">
            <v>0.73152585946260895</v>
          </cell>
          <cell r="R40">
            <v>0.20717250979832214</v>
          </cell>
          <cell r="S40">
            <v>0.52435334966428682</v>
          </cell>
          <cell r="T40">
            <v>2.0853720077162445</v>
          </cell>
          <cell r="U40">
            <v>0.6943565847846529</v>
          </cell>
          <cell r="V40">
            <v>1.3910154229315916</v>
          </cell>
        </row>
        <row r="42">
          <cell r="C42">
            <v>2</v>
          </cell>
          <cell r="D42">
            <v>3</v>
          </cell>
          <cell r="E42">
            <v>4</v>
          </cell>
          <cell r="F42">
            <v>5</v>
          </cell>
          <cell r="G42">
            <v>6</v>
          </cell>
          <cell r="H42">
            <v>7</v>
          </cell>
          <cell r="I42">
            <v>8</v>
          </cell>
          <cell r="J42">
            <v>9</v>
          </cell>
          <cell r="K42">
            <v>10</v>
          </cell>
          <cell r="L42">
            <v>11</v>
          </cell>
          <cell r="M42">
            <v>12</v>
          </cell>
          <cell r="N42">
            <v>13</v>
          </cell>
          <cell r="O42">
            <v>14</v>
          </cell>
          <cell r="P42">
            <v>15</v>
          </cell>
          <cell r="Q42">
            <v>16</v>
          </cell>
          <cell r="R42">
            <v>17</v>
          </cell>
          <cell r="S42">
            <v>18</v>
          </cell>
          <cell r="T42">
            <v>19</v>
          </cell>
          <cell r="U42">
            <v>20</v>
          </cell>
          <cell r="V42">
            <v>21</v>
          </cell>
        </row>
      </sheetData>
      <sheetData sheetId="1" refreshError="1">
        <row r="4">
          <cell r="B4" t="str">
            <v>Canada</v>
          </cell>
          <cell r="C4">
            <v>0.56714520000000002</v>
          </cell>
          <cell r="D4">
            <v>15545.535110560899</v>
          </cell>
          <cell r="E4">
            <v>8.8666666666666671E-2</v>
          </cell>
          <cell r="F4">
            <v>15.381420167891701</v>
          </cell>
          <cell r="G4">
            <v>0.71052631578947378</v>
          </cell>
          <cell r="H4">
            <v>0.65241799578693949</v>
          </cell>
          <cell r="I4">
            <v>0.81299999999999994</v>
          </cell>
          <cell r="J4">
            <v>39315.33649146642</v>
          </cell>
          <cell r="K4">
            <v>25</v>
          </cell>
          <cell r="L4">
            <v>5046.9707070000004</v>
          </cell>
          <cell r="M4">
            <v>8.0000000000000002E-3</v>
          </cell>
          <cell r="N4">
            <v>4.0000000000000001E-3</v>
          </cell>
          <cell r="O4">
            <v>4.0000000000000001E-3</v>
          </cell>
          <cell r="P4">
            <v>85.06</v>
          </cell>
        </row>
        <row r="5">
          <cell r="B5" t="str">
            <v>United States</v>
          </cell>
          <cell r="C5">
            <v>0.46356799999999998</v>
          </cell>
          <cell r="D5">
            <v>12984.333107020604</v>
          </cell>
          <cell r="E5">
            <v>0.1255</v>
          </cell>
          <cell r="F5">
            <v>16.484163856368252</v>
          </cell>
          <cell r="G5">
            <v>0.6228070175438597</v>
          </cell>
          <cell r="H5">
            <v>0.14652498907518571</v>
          </cell>
          <cell r="I5">
            <v>0.8186199999999999</v>
          </cell>
          <cell r="J5">
            <v>50516.261465423711</v>
          </cell>
          <cell r="K5">
            <v>26</v>
          </cell>
          <cell r="L5">
            <v>4499.1513709999999</v>
          </cell>
          <cell r="M5">
            <v>9.0000000000000011E-3</v>
          </cell>
          <cell r="N5">
            <v>5.0000000000000001E-3</v>
          </cell>
          <cell r="O5">
            <v>4.0000000000000001E-3</v>
          </cell>
          <cell r="P5">
            <v>84.72</v>
          </cell>
        </row>
        <row r="6">
          <cell r="B6" t="str">
            <v>China</v>
          </cell>
          <cell r="C6">
            <v>9.6811743000000006E-2</v>
          </cell>
          <cell r="D6">
            <v>3927.0444999890051</v>
          </cell>
          <cell r="E6">
            <v>6.9553805774278221E-2</v>
          </cell>
          <cell r="F6">
            <v>6.9144829898209554</v>
          </cell>
          <cell r="G6">
            <v>0.8421052631578948</v>
          </cell>
          <cell r="H6">
            <v>0.24825304897932565</v>
          </cell>
          <cell r="I6">
            <v>0.56735999999999998</v>
          </cell>
          <cell r="J6">
            <v>13623.363398403697</v>
          </cell>
          <cell r="K6">
            <v>109</v>
          </cell>
          <cell r="L6">
            <v>4432.5246950000001</v>
          </cell>
          <cell r="M6">
            <v>1.3000000000000001E-2</v>
          </cell>
          <cell r="N6">
            <v>0.01</v>
          </cell>
          <cell r="O6">
            <v>3.0000000000000001E-3</v>
          </cell>
          <cell r="P6">
            <v>65.099999999999994</v>
          </cell>
        </row>
        <row r="7">
          <cell r="B7" t="str">
            <v>Korea, Rep.</v>
          </cell>
          <cell r="C7">
            <v>0.47744723999999999</v>
          </cell>
          <cell r="D7">
            <v>10496.5136719641</v>
          </cell>
          <cell r="E7">
            <v>9.6491228070175447E-2</v>
          </cell>
          <cell r="F7">
            <v>11.715912919139759</v>
          </cell>
          <cell r="G7">
            <v>1.0701754385964912</v>
          </cell>
          <cell r="H7">
            <v>2.8395721925133691E-2</v>
          </cell>
          <cell r="I7">
            <v>0.81562000000000001</v>
          </cell>
          <cell r="J7">
            <v>32131.460175822587</v>
          </cell>
          <cell r="K7">
            <v>80</v>
          </cell>
          <cell r="L7">
            <v>4166.0179909999997</v>
          </cell>
          <cell r="M7">
            <v>4.1000000000000003E-3</v>
          </cell>
          <cell r="N7">
            <v>4.0000000000000001E-3</v>
          </cell>
          <cell r="O7">
            <v>1E-4</v>
          </cell>
          <cell r="P7">
            <v>70.61</v>
          </cell>
        </row>
        <row r="8">
          <cell r="B8" t="str">
            <v>Japan</v>
          </cell>
          <cell r="C8">
            <v>0.51440529000000002</v>
          </cell>
          <cell r="D8">
            <v>7819.7146359093622</v>
          </cell>
          <cell r="E8">
            <v>0.22807017543859651</v>
          </cell>
          <cell r="F8">
            <v>9.4272612002927971</v>
          </cell>
          <cell r="G8">
            <v>0.92982456140350889</v>
          </cell>
          <cell r="H8">
            <v>0.15845754764042702</v>
          </cell>
          <cell r="I8">
            <v>0.91456999999999988</v>
          </cell>
          <cell r="J8">
            <v>37088.761569805334</v>
          </cell>
          <cell r="K8">
            <v>39</v>
          </cell>
          <cell r="L8">
            <v>3958.7349989999998</v>
          </cell>
          <cell r="M8">
            <v>5.0000000000000001E-3</v>
          </cell>
          <cell r="N8">
            <v>3.0000000000000001E-3</v>
          </cell>
          <cell r="O8">
            <v>2E-3</v>
          </cell>
          <cell r="P8">
            <v>80.59</v>
          </cell>
        </row>
        <row r="9">
          <cell r="B9" t="str">
            <v>Austria</v>
          </cell>
          <cell r="C9">
            <v>0.32400000000000001</v>
          </cell>
          <cell r="D9">
            <v>8355.8419518213377</v>
          </cell>
          <cell r="E9">
            <v>0.20219999999999999</v>
          </cell>
          <cell r="F9">
            <v>7.7365748495460993</v>
          </cell>
          <cell r="G9">
            <v>1.0526315789473684</v>
          </cell>
          <cell r="H9">
            <v>0.74774668630338736</v>
          </cell>
          <cell r="I9">
            <v>0.57905000000000006</v>
          </cell>
          <cell r="J9">
            <v>44317.090021108073</v>
          </cell>
          <cell r="K9">
            <v>18</v>
          </cell>
          <cell r="L9">
            <v>5352.3429720000004</v>
          </cell>
          <cell r="M9">
            <v>1.6E-2</v>
          </cell>
          <cell r="N9">
            <v>1.2E-2</v>
          </cell>
          <cell r="O9">
            <v>4.0000000000000001E-3</v>
          </cell>
          <cell r="P9">
            <v>86.64</v>
          </cell>
        </row>
        <row r="10">
          <cell r="B10" t="str">
            <v>Belgium</v>
          </cell>
          <cell r="C10">
            <v>0.40299999999999997</v>
          </cell>
          <cell r="D10">
            <v>7709.1230778824656</v>
          </cell>
          <cell r="E10">
            <v>0.26445000000000002</v>
          </cell>
          <cell r="F10">
            <v>8.8255287132081079</v>
          </cell>
          <cell r="G10">
            <v>1.2543859649122808</v>
          </cell>
          <cell r="H10">
            <v>0.16570760233918128</v>
          </cell>
          <cell r="I10">
            <v>0.97919</v>
          </cell>
          <cell r="J10">
            <v>40716.538769928469</v>
          </cell>
          <cell r="K10">
            <v>41</v>
          </cell>
          <cell r="L10">
            <v>5646.6107910000001</v>
          </cell>
          <cell r="M10">
            <v>6.0000000000000001E-3</v>
          </cell>
          <cell r="N10">
            <v>4.0000000000000001E-3</v>
          </cell>
          <cell r="O10">
            <v>1.3999999999999999E-2</v>
          </cell>
          <cell r="P10">
            <v>80.150000000000006</v>
          </cell>
        </row>
        <row r="11">
          <cell r="B11" t="str">
            <v>Bulgaria</v>
          </cell>
          <cell r="C11">
            <v>0.27800000000000002</v>
          </cell>
          <cell r="D11">
            <v>4708.9274575723102</v>
          </cell>
          <cell r="E11">
            <v>9.4700000000000006E-2</v>
          </cell>
          <cell r="F11">
            <v>6.3503383722961839</v>
          </cell>
          <cell r="G11">
            <v>0.97368421052631593</v>
          </cell>
          <cell r="H11">
            <v>0.15651982378854626</v>
          </cell>
          <cell r="I11">
            <v>0.7432899999999999</v>
          </cell>
          <cell r="J11">
            <v>17105.535814651303</v>
          </cell>
          <cell r="K11">
            <v>33</v>
          </cell>
          <cell r="L11">
            <v>4747.1506650000001</v>
          </cell>
          <cell r="M11">
            <v>0</v>
          </cell>
          <cell r="N11">
            <v>0</v>
          </cell>
          <cell r="O11">
            <v>0</v>
          </cell>
          <cell r="P11">
            <v>83.4</v>
          </cell>
        </row>
        <row r="12">
          <cell r="B12" t="str">
            <v>Croatia</v>
          </cell>
          <cell r="C12">
            <v>0.23699999999999999</v>
          </cell>
          <cell r="D12">
            <v>3714.3829884420707</v>
          </cell>
          <cell r="E12">
            <v>0.1321</v>
          </cell>
          <cell r="F12">
            <v>4.3247932422954642</v>
          </cell>
          <cell r="G12">
            <v>1.1052631578947369</v>
          </cell>
          <cell r="H12">
            <v>0.64837209302325582</v>
          </cell>
          <cell r="I12">
            <v>0.56403000000000003</v>
          </cell>
          <cell r="J12">
            <v>21512.651686991769</v>
          </cell>
          <cell r="K12">
            <v>15</v>
          </cell>
          <cell r="L12">
            <v>5089.5377500000004</v>
          </cell>
          <cell r="M12">
            <v>2E-3</v>
          </cell>
          <cell r="N12">
            <v>1E-3</v>
          </cell>
          <cell r="O12">
            <v>1E-3</v>
          </cell>
          <cell r="P12">
            <v>86.98</v>
          </cell>
        </row>
        <row r="13">
          <cell r="B13" t="str">
            <v>Cyprus</v>
          </cell>
          <cell r="C13">
            <v>0.42499999999999999</v>
          </cell>
          <cell r="D13">
            <v>3624.8957527885314</v>
          </cell>
          <cell r="E13">
            <v>0.15739999999999998</v>
          </cell>
          <cell r="F13">
            <v>6.2453156714026283</v>
          </cell>
          <cell r="G13">
            <v>1.0789473684210527</v>
          </cell>
          <cell r="H13">
            <v>8.6530612244897956E-2</v>
          </cell>
          <cell r="I13">
            <v>0.66881000000000002</v>
          </cell>
          <cell r="J13">
            <v>28844.051419826053</v>
          </cell>
          <cell r="K13">
            <v>40</v>
          </cell>
          <cell r="L13">
            <v>3905.06351</v>
          </cell>
          <cell r="M13">
            <v>4.0000000000000001E-3</v>
          </cell>
          <cell r="N13">
            <v>2E-3</v>
          </cell>
          <cell r="O13">
            <v>2E-3</v>
          </cell>
          <cell r="P13">
            <v>80.239999999999995</v>
          </cell>
        </row>
        <row r="14">
          <cell r="B14" t="str">
            <v>Czech Republic</v>
          </cell>
          <cell r="C14">
            <v>0.23899999999999999</v>
          </cell>
          <cell r="D14">
            <v>6258.8910370365938</v>
          </cell>
          <cell r="E14">
            <v>0.14205000000000001</v>
          </cell>
          <cell r="F14">
            <v>10.040885134946009</v>
          </cell>
          <cell r="G14">
            <v>1.0263157894736843</v>
          </cell>
          <cell r="H14">
            <v>0.1126530612244898</v>
          </cell>
          <cell r="I14">
            <v>0.73569999999999991</v>
          </cell>
          <cell r="J14">
            <v>30481.765230934721</v>
          </cell>
          <cell r="K14">
            <v>27</v>
          </cell>
          <cell r="L14">
            <v>5561.476705</v>
          </cell>
          <cell r="M14">
            <v>2E-3</v>
          </cell>
          <cell r="N14">
            <v>1E-3</v>
          </cell>
          <cell r="O14">
            <v>1E-3</v>
          </cell>
          <cell r="P14">
            <v>84.67</v>
          </cell>
        </row>
        <row r="15">
          <cell r="B15" t="str">
            <v>Denmark</v>
          </cell>
          <cell r="C15">
            <v>0.39100000000000001</v>
          </cell>
          <cell r="D15">
            <v>5858.8015362874821</v>
          </cell>
          <cell r="E15">
            <v>0.30859999999999999</v>
          </cell>
          <cell r="F15">
            <v>6.49827464560643</v>
          </cell>
          <cell r="G15">
            <v>1.3596491228070178</v>
          </cell>
          <cell r="H15">
            <v>0.60297712418300653</v>
          </cell>
          <cell r="I15">
            <v>0.87641999999999998</v>
          </cell>
          <cell r="J15">
            <v>43007.907753431922</v>
          </cell>
          <cell r="K15">
            <v>4</v>
          </cell>
          <cell r="L15">
            <v>6183.3256810000003</v>
          </cell>
          <cell r="M15">
            <v>1.7999999999999999E-2</v>
          </cell>
          <cell r="N15">
            <v>5.0000000000000001E-3</v>
          </cell>
          <cell r="O15">
            <v>1E-3</v>
          </cell>
          <cell r="P15">
            <v>89.21</v>
          </cell>
        </row>
        <row r="16">
          <cell r="B16" t="str">
            <v>Estonia</v>
          </cell>
          <cell r="C16">
            <v>0.39700000000000002</v>
          </cell>
          <cell r="D16">
            <v>6732.3674731561114</v>
          </cell>
          <cell r="E16">
            <v>0.12229999999999999</v>
          </cell>
          <cell r="F16">
            <v>13.32896996591087</v>
          </cell>
          <cell r="G16">
            <v>1</v>
          </cell>
          <cell r="H16">
            <v>0.12391056910569105</v>
          </cell>
          <cell r="I16">
            <v>0.68563000000000007</v>
          </cell>
          <cell r="J16">
            <v>26090.646866688257</v>
          </cell>
          <cell r="K16">
            <v>8</v>
          </cell>
          <cell r="L16">
            <v>6592.3394420000004</v>
          </cell>
          <cell r="M16">
            <v>2E-3</v>
          </cell>
          <cell r="N16">
            <v>2E-3</v>
          </cell>
          <cell r="O16">
            <v>0</v>
          </cell>
          <cell r="P16">
            <v>88.59</v>
          </cell>
        </row>
        <row r="17">
          <cell r="B17" t="str">
            <v>Finland</v>
          </cell>
          <cell r="C17">
            <v>0.43700000000000006</v>
          </cell>
          <cell r="D17">
            <v>15249.989380230236</v>
          </cell>
          <cell r="E17">
            <v>0.15429999999999999</v>
          </cell>
          <cell r="F17">
            <v>8.7089315684232176</v>
          </cell>
          <cell r="G17">
            <v>1.2719298245614037</v>
          </cell>
          <cell r="H17">
            <v>0.4419622093023256</v>
          </cell>
          <cell r="I17">
            <v>0.85275000000000001</v>
          </cell>
          <cell r="J17">
            <v>38051.005288436907</v>
          </cell>
          <cell r="K17">
            <v>1</v>
          </cell>
          <cell r="L17">
            <v>6690.428715</v>
          </cell>
          <cell r="M17">
            <v>1.2E-2</v>
          </cell>
          <cell r="N17">
            <v>2E-3</v>
          </cell>
          <cell r="O17">
            <v>0.01</v>
          </cell>
          <cell r="P17">
            <v>90.68</v>
          </cell>
        </row>
        <row r="18">
          <cell r="B18" t="str">
            <v>France</v>
          </cell>
          <cell r="C18">
            <v>0.35200000000000004</v>
          </cell>
          <cell r="D18">
            <v>6939.5223108140935</v>
          </cell>
          <cell r="E18">
            <v>0.16980000000000001</v>
          </cell>
          <cell r="F18">
            <v>5.409471067134791</v>
          </cell>
          <cell r="G18">
            <v>1.2192982456140351</v>
          </cell>
          <cell r="H18">
            <v>0.17483279395900755</v>
          </cell>
          <cell r="I18">
            <v>0.79917000000000005</v>
          </cell>
          <cell r="J18">
            <v>36278.935906105289</v>
          </cell>
          <cell r="K18">
            <v>10</v>
          </cell>
          <cell r="L18">
            <v>5422.6711299999997</v>
          </cell>
          <cell r="M18">
            <v>1.5000000000000001E-2</v>
          </cell>
          <cell r="N18">
            <v>1.1000000000000001E-2</v>
          </cell>
          <cell r="O18">
            <v>4.0000000000000001E-3</v>
          </cell>
          <cell r="P18">
            <v>88.2</v>
          </cell>
        </row>
        <row r="19">
          <cell r="B19" t="str">
            <v>Germany</v>
          </cell>
          <cell r="C19">
            <v>0.28600000000000003</v>
          </cell>
          <cell r="D19">
            <v>7035.4829747167596</v>
          </cell>
          <cell r="E19">
            <v>0.29730000000000001</v>
          </cell>
          <cell r="F19">
            <v>9.7876605060446327</v>
          </cell>
          <cell r="G19">
            <v>1.2192982456140351</v>
          </cell>
          <cell r="H19">
            <v>0.29015868125096289</v>
          </cell>
          <cell r="I19">
            <v>0.77224000000000004</v>
          </cell>
          <cell r="J19">
            <v>42932.545442551993</v>
          </cell>
          <cell r="K19">
            <v>30</v>
          </cell>
          <cell r="L19">
            <v>5829.8341499999997</v>
          </cell>
          <cell r="M19">
            <v>7.0000000000000001E-3</v>
          </cell>
          <cell r="N19">
            <v>3.0000000000000001E-3</v>
          </cell>
          <cell r="O19">
            <v>4.0000000000000001E-3</v>
          </cell>
          <cell r="P19">
            <v>84.26</v>
          </cell>
        </row>
        <row r="20">
          <cell r="B20" t="str">
            <v>Greece</v>
          </cell>
          <cell r="C20">
            <v>0.31</v>
          </cell>
          <cell r="D20">
            <v>5062.6064215523229</v>
          </cell>
          <cell r="E20">
            <v>0.17194999999999999</v>
          </cell>
          <cell r="F20">
            <v>6.3818770076064153</v>
          </cell>
          <cell r="G20">
            <v>1.3508771929824563</v>
          </cell>
          <cell r="H20">
            <v>0.28974708171206226</v>
          </cell>
          <cell r="I20">
            <v>0.78386999999999996</v>
          </cell>
          <cell r="J20">
            <v>23478.03649659911</v>
          </cell>
          <cell r="K20">
            <v>21</v>
          </cell>
          <cell r="L20">
            <v>4215.9879979999996</v>
          </cell>
          <cell r="M20">
            <v>0</v>
          </cell>
          <cell r="N20">
            <v>0</v>
          </cell>
          <cell r="O20">
            <v>0</v>
          </cell>
          <cell r="P20">
            <v>85.81</v>
          </cell>
        </row>
        <row r="21">
          <cell r="B21" t="str">
            <v>Hungary</v>
          </cell>
          <cell r="C21">
            <v>0.24100000000000002</v>
          </cell>
          <cell r="D21">
            <v>3965.9582334833499</v>
          </cell>
          <cell r="E21">
            <v>0.11194999999999999</v>
          </cell>
          <cell r="F21">
            <v>4.8781738165854138</v>
          </cell>
          <cell r="G21">
            <v>1.0350877192982457</v>
          </cell>
          <cell r="H21">
            <v>0.10078369905956112</v>
          </cell>
          <cell r="I21">
            <v>0.70778999999999992</v>
          </cell>
          <cell r="J21">
            <v>23421.715861960642</v>
          </cell>
          <cell r="K21">
            <v>28</v>
          </cell>
          <cell r="L21">
            <v>5272.761109</v>
          </cell>
          <cell r="M21">
            <v>3.0000000000000001E-3</v>
          </cell>
          <cell r="N21">
            <v>2E-3</v>
          </cell>
          <cell r="O21">
            <v>1E-3</v>
          </cell>
          <cell r="P21">
            <v>84.6</v>
          </cell>
        </row>
        <row r="22">
          <cell r="B22" t="str">
            <v>Iceland</v>
          </cell>
          <cell r="C22">
            <v>0.42499999999999999</v>
          </cell>
          <cell r="D22">
            <v>53832.479091958725</v>
          </cell>
          <cell r="E22">
            <v>0.13949999999999999</v>
          </cell>
          <cell r="F22">
            <v>10.49706142435198</v>
          </cell>
          <cell r="G22">
            <v>1.4824561403508774</v>
          </cell>
          <cell r="H22">
            <v>0.99986000000000008</v>
          </cell>
          <cell r="I22">
            <v>0.93735000000000002</v>
          </cell>
          <cell r="J22">
            <v>44513.756997467557</v>
          </cell>
          <cell r="K22">
            <v>2</v>
          </cell>
          <cell r="L22">
            <v>7125.3528500000002</v>
          </cell>
          <cell r="M22">
            <v>6.2E-2</v>
          </cell>
          <cell r="N22">
            <v>0.02</v>
          </cell>
          <cell r="O22">
            <v>4.2000000000000003E-2</v>
          </cell>
          <cell r="P22">
            <v>90.51</v>
          </cell>
        </row>
        <row r="23">
          <cell r="B23" t="str">
            <v>Ireland</v>
          </cell>
          <cell r="C23">
            <v>0.46500000000000002</v>
          </cell>
          <cell r="D23">
            <v>5672.0641341079581</v>
          </cell>
          <cell r="E23">
            <v>0.2329</v>
          </cell>
          <cell r="F23">
            <v>8.448464032967717</v>
          </cell>
          <cell r="G23">
            <v>1.2017543859649125</v>
          </cell>
          <cell r="H23">
            <v>0.24720394736842105</v>
          </cell>
          <cell r="I23">
            <v>0.62736999999999998</v>
          </cell>
          <cell r="J23">
            <v>62621.719017214789</v>
          </cell>
          <cell r="K23">
            <v>19</v>
          </cell>
          <cell r="L23">
            <v>5924.2219409999998</v>
          </cell>
          <cell r="M23">
            <v>5.0000000000000001E-3</v>
          </cell>
          <cell r="N23">
            <v>3.0000000000000001E-3</v>
          </cell>
          <cell r="O23">
            <v>2E-3</v>
          </cell>
          <cell r="P23">
            <v>86.6</v>
          </cell>
        </row>
        <row r="24">
          <cell r="B24" t="str">
            <v>Italy</v>
          </cell>
          <cell r="C24">
            <v>0.187</v>
          </cell>
          <cell r="D24">
            <v>5002.4066798773592</v>
          </cell>
          <cell r="E24">
            <v>0.23014999999999999</v>
          </cell>
          <cell r="F24">
            <v>5.8947226227966114</v>
          </cell>
          <cell r="G24">
            <v>1.4122807017543861</v>
          </cell>
          <cell r="H24">
            <v>0.37279399585921325</v>
          </cell>
          <cell r="I24">
            <v>0.69855</v>
          </cell>
          <cell r="J24">
            <v>33666.817905073913</v>
          </cell>
          <cell r="K24">
            <v>29</v>
          </cell>
          <cell r="L24">
            <v>4652.762874</v>
          </cell>
          <cell r="M24">
            <v>2E-3</v>
          </cell>
          <cell r="N24">
            <v>1E-3</v>
          </cell>
          <cell r="O24">
            <v>1E-3</v>
          </cell>
          <cell r="P24">
            <v>84.48</v>
          </cell>
        </row>
        <row r="25">
          <cell r="B25" t="str">
            <v>Latvia</v>
          </cell>
          <cell r="C25">
            <v>0.33899999999999997</v>
          </cell>
          <cell r="D25">
            <v>3507.4045206547157</v>
          </cell>
          <cell r="E25">
            <v>0.16259999999999999</v>
          </cell>
          <cell r="F25">
            <v>3.686114903097137</v>
          </cell>
          <cell r="G25">
            <v>1.0175438596491229</v>
          </cell>
          <cell r="H25">
            <v>0.54400000000000004</v>
          </cell>
          <cell r="I25">
            <v>0.68020999999999998</v>
          </cell>
          <cell r="J25">
            <v>22565.103519069253</v>
          </cell>
          <cell r="K25">
            <v>22</v>
          </cell>
          <cell r="L25">
            <v>6316.579033</v>
          </cell>
          <cell r="M25">
            <v>3.0000000000000001E-3</v>
          </cell>
          <cell r="N25">
            <v>2E-3</v>
          </cell>
          <cell r="O25">
            <v>1E-3</v>
          </cell>
          <cell r="P25">
            <v>85.71</v>
          </cell>
        </row>
        <row r="26">
          <cell r="B26" t="str">
            <v>Lithuania</v>
          </cell>
          <cell r="C26">
            <v>0.40299999999999997</v>
          </cell>
          <cell r="D26">
            <v>3821.1451704373976</v>
          </cell>
          <cell r="E26">
            <v>0.1201</v>
          </cell>
          <cell r="F26">
            <v>4.5241999567437317</v>
          </cell>
          <cell r="G26">
            <v>1.0175438596491229</v>
          </cell>
          <cell r="H26">
            <v>0.48558139534883721</v>
          </cell>
          <cell r="I26">
            <v>0.67366000000000004</v>
          </cell>
          <cell r="J26">
            <v>26454.943952760957</v>
          </cell>
          <cell r="K26">
            <v>23</v>
          </cell>
          <cell r="L26">
            <v>6066.7289979999996</v>
          </cell>
          <cell r="M26">
            <v>4.0000000000000001E-3</v>
          </cell>
          <cell r="N26">
            <v>3.0000000000000001E-3</v>
          </cell>
          <cell r="O26">
            <v>1E-3</v>
          </cell>
          <cell r="P26">
            <v>85.49</v>
          </cell>
        </row>
        <row r="27">
          <cell r="B27" t="str">
            <v>Luxembourg</v>
          </cell>
          <cell r="C27">
            <v>0.39899999999999997</v>
          </cell>
          <cell r="D27">
            <v>13914.678448875555</v>
          </cell>
          <cell r="E27">
            <v>0.16980000000000001</v>
          </cell>
          <cell r="F27">
            <v>15.637076702093109</v>
          </cell>
          <cell r="G27">
            <v>1.0438596491228072</v>
          </cell>
          <cell r="H27">
            <v>0.19813043478260869</v>
          </cell>
          <cell r="I27">
            <v>0.90459999999999996</v>
          </cell>
          <cell r="J27">
            <v>89815.296252309257</v>
          </cell>
          <cell r="K27">
            <v>20</v>
          </cell>
          <cell r="L27">
            <v>5509.6559569999999</v>
          </cell>
          <cell r="M27">
            <v>6.0000000000000001E-3</v>
          </cell>
          <cell r="N27">
            <v>3.0000000000000001E-3</v>
          </cell>
          <cell r="O27">
            <v>3.0000000000000001E-3</v>
          </cell>
          <cell r="P27">
            <v>86.58</v>
          </cell>
        </row>
        <row r="28">
          <cell r="B28" t="str">
            <v>Malta</v>
          </cell>
          <cell r="C28">
            <v>0.23899999999999999</v>
          </cell>
          <cell r="D28">
            <v>4924.5440194404428</v>
          </cell>
          <cell r="E28">
            <v>0.12655</v>
          </cell>
          <cell r="F28">
            <v>3.3079313027235759</v>
          </cell>
          <cell r="G28">
            <v>1.192982456140351</v>
          </cell>
          <cell r="H28">
            <v>0.16675000000000001</v>
          </cell>
          <cell r="I28">
            <v>0.94480000000000008</v>
          </cell>
          <cell r="J28">
            <v>33135.042659828512</v>
          </cell>
          <cell r="K28">
            <v>9</v>
          </cell>
          <cell r="L28">
            <v>3986.496114</v>
          </cell>
          <cell r="M28">
            <v>1E-3</v>
          </cell>
          <cell r="N28">
            <v>1E-3</v>
          </cell>
          <cell r="O28">
            <v>0</v>
          </cell>
          <cell r="P28">
            <v>88.48</v>
          </cell>
        </row>
        <row r="29">
          <cell r="B29" t="str">
            <v>Netherlands</v>
          </cell>
          <cell r="C29">
            <v>0.37200000000000005</v>
          </cell>
          <cell r="D29">
            <v>6712.7747582450002</v>
          </cell>
          <cell r="E29">
            <v>0.16060000000000002</v>
          </cell>
          <cell r="F29">
            <v>9.7438561563235648</v>
          </cell>
          <cell r="G29">
            <v>1.4736842105263159</v>
          </cell>
          <cell r="H29">
            <v>0.12103298611111112</v>
          </cell>
          <cell r="I29">
            <v>0.9063500000000001</v>
          </cell>
          <cell r="J29">
            <v>44332.11102596399</v>
          </cell>
          <cell r="K29">
            <v>36</v>
          </cell>
          <cell r="L29">
            <v>5816.8789630000001</v>
          </cell>
          <cell r="M29">
            <v>6.0000000000000005E-2</v>
          </cell>
          <cell r="N29">
            <v>1.1000000000000001E-2</v>
          </cell>
          <cell r="O29">
            <v>4.9000000000000002E-2</v>
          </cell>
          <cell r="P29">
            <v>82.03</v>
          </cell>
        </row>
        <row r="30">
          <cell r="B30" t="str">
            <v>Norway</v>
          </cell>
          <cell r="C30">
            <v>0.43200000000000005</v>
          </cell>
          <cell r="D30">
            <v>22999.93459512827</v>
          </cell>
          <cell r="E30">
            <v>0.15240000000000001</v>
          </cell>
          <cell r="F30">
            <v>8.3794793759636619</v>
          </cell>
          <cell r="G30">
            <v>1.56140350877193</v>
          </cell>
          <cell r="H30">
            <v>0.97569731543624161</v>
          </cell>
          <cell r="I30">
            <v>0.81484999999999996</v>
          </cell>
          <cell r="J30">
            <v>51586.307687129985</v>
          </cell>
          <cell r="K30">
            <v>17</v>
          </cell>
          <cell r="L30">
            <v>6653.4138949999997</v>
          </cell>
          <cell r="M30">
            <v>0.29100000000000004</v>
          </cell>
          <cell r="N30">
            <v>0.157</v>
          </cell>
          <cell r="O30">
            <v>0.13400000000000001</v>
          </cell>
          <cell r="P30">
            <v>86.9</v>
          </cell>
        </row>
        <row r="31">
          <cell r="B31" t="str">
            <v>Poland</v>
          </cell>
          <cell r="C31">
            <v>0.29899999999999999</v>
          </cell>
          <cell r="D31">
            <v>3971.7997613105531</v>
          </cell>
          <cell r="E31">
            <v>0.13419999999999999</v>
          </cell>
          <cell r="F31">
            <v>8.4300581748678383</v>
          </cell>
          <cell r="G31">
            <v>0.93859649122807032</v>
          </cell>
          <cell r="H31">
            <v>0.13689675870348139</v>
          </cell>
          <cell r="I31">
            <v>0.60177999999999998</v>
          </cell>
          <cell r="J31">
            <v>24052.385134591994</v>
          </cell>
          <cell r="K31">
            <v>38</v>
          </cell>
          <cell r="L31">
            <v>5798.3715529999999</v>
          </cell>
          <cell r="M31">
            <v>0</v>
          </cell>
          <cell r="N31">
            <v>0</v>
          </cell>
          <cell r="O31">
            <v>0</v>
          </cell>
          <cell r="P31">
            <v>81.260000000000005</v>
          </cell>
        </row>
        <row r="32">
          <cell r="B32" t="str">
            <v>Portugal</v>
          </cell>
          <cell r="C32">
            <v>0.24</v>
          </cell>
          <cell r="D32">
            <v>4662.6007998029436</v>
          </cell>
          <cell r="E32">
            <v>0.2324</v>
          </cell>
          <cell r="F32">
            <v>4.8473397664609417</v>
          </cell>
          <cell r="G32">
            <v>1.3508771929824563</v>
          </cell>
          <cell r="H32">
            <v>0.53502487562189049</v>
          </cell>
          <cell r="I32">
            <v>0.64085999999999999</v>
          </cell>
          <cell r="J32">
            <v>26893.536838009335</v>
          </cell>
          <cell r="K32">
            <v>7</v>
          </cell>
          <cell r="L32">
            <v>4297.4206020000001</v>
          </cell>
          <cell r="M32">
            <v>9.0000000000000011E-3</v>
          </cell>
          <cell r="N32">
            <v>4.0000000000000001E-3</v>
          </cell>
          <cell r="O32">
            <v>5.0000000000000001E-3</v>
          </cell>
          <cell r="P32">
            <v>88.63</v>
          </cell>
        </row>
        <row r="33">
          <cell r="B33" t="str">
            <v>Romania</v>
          </cell>
          <cell r="C33">
            <v>0.17600000000000002</v>
          </cell>
          <cell r="D33">
            <v>2584.4117872644297</v>
          </cell>
          <cell r="E33">
            <v>0.12465000000000001</v>
          </cell>
          <cell r="F33">
            <v>3.7946903145264379</v>
          </cell>
          <cell r="G33">
            <v>1.0175438596491229</v>
          </cell>
          <cell r="H33">
            <v>0.41427188940092169</v>
          </cell>
          <cell r="I33">
            <v>0.53900000000000003</v>
          </cell>
          <cell r="J33">
            <v>20936.919492198977</v>
          </cell>
          <cell r="K33">
            <v>34</v>
          </cell>
          <cell r="L33">
            <v>4935.9262470000003</v>
          </cell>
          <cell r="M33">
            <v>2E-3</v>
          </cell>
          <cell r="N33">
            <v>1E-3</v>
          </cell>
          <cell r="O33">
            <v>1E-3</v>
          </cell>
          <cell r="P33">
            <v>83.24</v>
          </cell>
        </row>
        <row r="34">
          <cell r="B34" t="str">
            <v>Slovak Republic</v>
          </cell>
          <cell r="C34">
            <v>0.23100000000000001</v>
          </cell>
          <cell r="D34">
            <v>5137.0738351939754</v>
          </cell>
          <cell r="E34">
            <v>0.14800000000000002</v>
          </cell>
          <cell r="F34">
            <v>6.2445699272145241</v>
          </cell>
          <cell r="G34">
            <v>1.1578947368421053</v>
          </cell>
          <cell r="H34">
            <v>0.24461254612546127</v>
          </cell>
          <cell r="I34">
            <v>0.53805999999999998</v>
          </cell>
          <cell r="J34">
            <v>26719.635158837165</v>
          </cell>
          <cell r="K34">
            <v>24</v>
          </cell>
          <cell r="L34">
            <v>5348.64149</v>
          </cell>
          <cell r="M34">
            <v>1E-3</v>
          </cell>
          <cell r="N34">
            <v>1E-3</v>
          </cell>
          <cell r="O34">
            <v>0</v>
          </cell>
          <cell r="P34">
            <v>85.42</v>
          </cell>
        </row>
        <row r="35">
          <cell r="B35" t="str">
            <v>Slovenia</v>
          </cell>
          <cell r="C35">
            <v>0.32500000000000001</v>
          </cell>
          <cell r="D35">
            <v>6727.9993016421113</v>
          </cell>
          <cell r="E35">
            <v>0.16234999999999999</v>
          </cell>
          <cell r="F35">
            <v>6.9301041166352721</v>
          </cell>
          <cell r="G35">
            <v>1.1578947368421053</v>
          </cell>
          <cell r="H35">
            <v>0.30648484848484847</v>
          </cell>
          <cell r="I35">
            <v>0.54020000000000001</v>
          </cell>
          <cell r="J35">
            <v>28704.449082249241</v>
          </cell>
          <cell r="K35">
            <v>5</v>
          </cell>
          <cell r="L35">
            <v>5115.4481239999996</v>
          </cell>
          <cell r="M35">
            <v>4.0000000000000001E-3</v>
          </cell>
          <cell r="N35">
            <v>3.0000000000000001E-3</v>
          </cell>
          <cell r="O35">
            <v>1E-3</v>
          </cell>
          <cell r="P35">
            <v>88.98</v>
          </cell>
        </row>
        <row r="36">
          <cell r="B36" t="str">
            <v>Spain</v>
          </cell>
          <cell r="C36">
            <v>0.36399999999999999</v>
          </cell>
          <cell r="D36">
            <v>5355.9870055822093</v>
          </cell>
          <cell r="E36">
            <v>0.22344999999999998</v>
          </cell>
          <cell r="F36">
            <v>5.6310582456351117</v>
          </cell>
          <cell r="G36">
            <v>1.1052631578947369</v>
          </cell>
          <cell r="H36">
            <v>0.38106081573197381</v>
          </cell>
          <cell r="I36">
            <v>0.7984</v>
          </cell>
          <cell r="J36">
            <v>31846.686080589672</v>
          </cell>
          <cell r="K36">
            <v>6</v>
          </cell>
          <cell r="L36">
            <v>4488.0469249999996</v>
          </cell>
          <cell r="M36">
            <v>3.0000000000000001E-3</v>
          </cell>
          <cell r="N36">
            <v>2E-3</v>
          </cell>
          <cell r="O36">
            <v>1E-3</v>
          </cell>
          <cell r="P36">
            <v>88.91</v>
          </cell>
        </row>
        <row r="37">
          <cell r="B37" t="str">
            <v>Sweden</v>
          </cell>
          <cell r="C37">
            <v>0.41899999999999998</v>
          </cell>
          <cell r="D37">
            <v>13480.14822439102</v>
          </cell>
          <cell r="E37">
            <v>0.19280000000000003</v>
          </cell>
          <cell r="F37">
            <v>4.3271011136633541</v>
          </cell>
          <cell r="G37">
            <v>1.2456140350877194</v>
          </cell>
          <cell r="H37">
            <v>0.57096156310057655</v>
          </cell>
          <cell r="I37">
            <v>0.86852000000000007</v>
          </cell>
          <cell r="J37">
            <v>42898.731904136395</v>
          </cell>
          <cell r="K37">
            <v>3</v>
          </cell>
          <cell r="L37">
            <v>6588.63796</v>
          </cell>
          <cell r="M37">
            <v>3.5999999999999997E-2</v>
          </cell>
          <cell r="N37">
            <v>8.0000000000000002E-3</v>
          </cell>
          <cell r="O37">
            <v>2.7999999999999997E-2</v>
          </cell>
          <cell r="P37">
            <v>90.43</v>
          </cell>
        </row>
        <row r="38">
          <cell r="B38" t="str">
            <v>Switzerland</v>
          </cell>
          <cell r="C38">
            <v>0.42599999999999999</v>
          </cell>
          <cell r="D38">
            <v>7520.1660249450188</v>
          </cell>
          <cell r="E38">
            <v>0.17543859649122809</v>
          </cell>
          <cell r="F38">
            <v>4.6662839681166011</v>
          </cell>
          <cell r="G38">
            <v>1.2719298245614037</v>
          </cell>
          <cell r="H38">
            <v>0.56096439169139467</v>
          </cell>
          <cell r="I38">
            <v>0.73738999999999999</v>
          </cell>
          <cell r="J38">
            <v>56036.55668298059</v>
          </cell>
          <cell r="K38">
            <v>16</v>
          </cell>
          <cell r="L38">
            <v>5213.5373970000001</v>
          </cell>
          <cell r="M38">
            <v>1.7000000000000001E-2</v>
          </cell>
          <cell r="N38">
            <v>0.01</v>
          </cell>
          <cell r="O38">
            <v>7.0000000000000001E-3</v>
          </cell>
          <cell r="P38">
            <v>86.93</v>
          </cell>
        </row>
        <row r="39">
          <cell r="B39" t="str">
            <v>Turkey</v>
          </cell>
          <cell r="C39">
            <v>0.18600000000000003</v>
          </cell>
          <cell r="D39">
            <v>2854.5658487945861</v>
          </cell>
          <cell r="E39">
            <v>0.13157894736842105</v>
          </cell>
          <cell r="F39">
            <v>5.0661364552000956</v>
          </cell>
          <cell r="G39">
            <v>1.2456140350877194</v>
          </cell>
          <cell r="H39">
            <v>0.32889249271137028</v>
          </cell>
          <cell r="I39">
            <v>0.74134</v>
          </cell>
          <cell r="J39">
            <v>22146.670333206916</v>
          </cell>
          <cell r="K39">
            <v>99</v>
          </cell>
          <cell r="L39">
            <v>4436.2261770000005</v>
          </cell>
          <cell r="M39">
            <v>0</v>
          </cell>
          <cell r="N39">
            <v>0</v>
          </cell>
          <cell r="O39">
            <v>0</v>
          </cell>
          <cell r="P39">
            <v>67.680000000000007</v>
          </cell>
        </row>
        <row r="40">
          <cell r="B40" t="str">
            <v>United Kingdom</v>
          </cell>
          <cell r="C40">
            <v>0.42799999999999999</v>
          </cell>
          <cell r="D40">
            <v>5129.5277927901998</v>
          </cell>
          <cell r="E40">
            <v>0.18909999999999999</v>
          </cell>
          <cell r="F40">
            <v>6.0580565251345933</v>
          </cell>
          <cell r="G40">
            <v>1.2807017543859649</v>
          </cell>
          <cell r="H40">
            <v>0.24521508544490278</v>
          </cell>
          <cell r="I40">
            <v>0.82885999999999993</v>
          </cell>
          <cell r="J40">
            <v>37417.733861578527</v>
          </cell>
          <cell r="K40">
            <v>12</v>
          </cell>
          <cell r="L40">
            <v>5729.8941359999999</v>
          </cell>
          <cell r="M40">
            <v>1.5000000000000001E-2</v>
          </cell>
          <cell r="N40">
            <v>4.0000000000000001E-3</v>
          </cell>
          <cell r="O40">
            <v>1.1000000000000001E-2</v>
          </cell>
          <cell r="P40">
            <v>87.38</v>
          </cell>
        </row>
        <row r="42">
          <cell r="P42">
            <v>15</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fig"/>
      <sheetName val="Wilcoxon Table"/>
      <sheetName val="Mann Table"/>
      <sheetName val="Runs Table"/>
      <sheetName val="KS Table"/>
      <sheetName val="KS2 Table"/>
      <sheetName val="Lil Table"/>
      <sheetName val="AD Table"/>
      <sheetName val="SW Table"/>
      <sheetName val="Stud. Q Table"/>
      <sheetName val="Stud. Q Table 2"/>
      <sheetName val="Sp Rho Table"/>
      <sheetName val="Ken Tau Table"/>
      <sheetName val="Durbin Table"/>
      <sheetName val="Dunnett Table"/>
      <sheetName val="Prime"/>
      <sheetName val="RealStats"/>
    </sheetNames>
    <definedNames>
      <definedName name="TOLERANCE"/>
      <definedName name="VI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Page"/>
      <sheetName val="2016 EPI Framework"/>
      <sheetName val="Indicator Scores"/>
    </sheetNames>
    <sheetDataSet>
      <sheetData sheetId="0" refreshError="1"/>
      <sheetData sheetId="1" refreshError="1"/>
      <sheetData sheetId="2" refreshError="1">
        <row r="1">
          <cell r="B1" t="str">
            <v>Country</v>
          </cell>
          <cell r="C1" t="str">
            <v>Rank</v>
          </cell>
          <cell r="D1" t="str">
            <v>2016 EPI Score</v>
          </cell>
        </row>
        <row r="2">
          <cell r="B2" t="str">
            <v>Finland</v>
          </cell>
          <cell r="C2">
            <v>1</v>
          </cell>
          <cell r="D2">
            <v>90.68</v>
          </cell>
        </row>
        <row r="3">
          <cell r="B3" t="str">
            <v>Iceland</v>
          </cell>
          <cell r="C3">
            <v>2</v>
          </cell>
          <cell r="D3">
            <v>90.51</v>
          </cell>
        </row>
        <row r="4">
          <cell r="B4" t="str">
            <v>Sweden</v>
          </cell>
          <cell r="C4">
            <v>3</v>
          </cell>
          <cell r="D4">
            <v>90.43</v>
          </cell>
        </row>
        <row r="5">
          <cell r="B5" t="str">
            <v>Denmark</v>
          </cell>
          <cell r="C5">
            <v>4</v>
          </cell>
          <cell r="D5">
            <v>89.21</v>
          </cell>
        </row>
        <row r="6">
          <cell r="B6" t="str">
            <v>Slovenia</v>
          </cell>
          <cell r="C6">
            <v>5</v>
          </cell>
          <cell r="D6">
            <v>88.98</v>
          </cell>
        </row>
        <row r="7">
          <cell r="B7" t="str">
            <v>Spain</v>
          </cell>
          <cell r="C7">
            <v>6</v>
          </cell>
          <cell r="D7">
            <v>88.91</v>
          </cell>
        </row>
        <row r="8">
          <cell r="B8" t="str">
            <v>Portugal</v>
          </cell>
          <cell r="C8">
            <v>7</v>
          </cell>
          <cell r="D8">
            <v>88.63</v>
          </cell>
        </row>
        <row r="9">
          <cell r="B9" t="str">
            <v>Estonia</v>
          </cell>
          <cell r="C9">
            <v>8</v>
          </cell>
          <cell r="D9">
            <v>88.59</v>
          </cell>
        </row>
        <row r="10">
          <cell r="B10" t="str">
            <v>Malta</v>
          </cell>
          <cell r="C10">
            <v>9</v>
          </cell>
          <cell r="D10">
            <v>88.48</v>
          </cell>
        </row>
        <row r="11">
          <cell r="B11" t="str">
            <v>France</v>
          </cell>
          <cell r="C11">
            <v>10</v>
          </cell>
          <cell r="D11">
            <v>88.2</v>
          </cell>
        </row>
        <row r="12">
          <cell r="B12" t="str">
            <v>New Zealand</v>
          </cell>
          <cell r="C12">
            <v>11</v>
          </cell>
          <cell r="D12">
            <v>88</v>
          </cell>
        </row>
        <row r="13">
          <cell r="B13" t="str">
            <v>United Kingdom</v>
          </cell>
          <cell r="C13">
            <v>12</v>
          </cell>
          <cell r="D13">
            <v>87.38</v>
          </cell>
        </row>
        <row r="14">
          <cell r="B14" t="str">
            <v>Australia</v>
          </cell>
          <cell r="C14">
            <v>13</v>
          </cell>
          <cell r="D14">
            <v>87.22</v>
          </cell>
        </row>
        <row r="15">
          <cell r="B15" t="str">
            <v>Singapore</v>
          </cell>
          <cell r="C15">
            <v>14</v>
          </cell>
          <cell r="D15">
            <v>87.04</v>
          </cell>
        </row>
        <row r="16">
          <cell r="B16" t="str">
            <v>Croatia</v>
          </cell>
          <cell r="C16">
            <v>15</v>
          </cell>
          <cell r="D16">
            <v>86.98</v>
          </cell>
        </row>
        <row r="17">
          <cell r="B17" t="str">
            <v>Switzerland</v>
          </cell>
          <cell r="C17">
            <v>16</v>
          </cell>
          <cell r="D17">
            <v>86.93</v>
          </cell>
        </row>
        <row r="18">
          <cell r="B18" t="str">
            <v>Norway</v>
          </cell>
          <cell r="C18">
            <v>17</v>
          </cell>
          <cell r="D18">
            <v>86.9</v>
          </cell>
        </row>
        <row r="19">
          <cell r="B19" t="str">
            <v>Austria</v>
          </cell>
          <cell r="C19">
            <v>18</v>
          </cell>
          <cell r="D19">
            <v>86.64</v>
          </cell>
        </row>
        <row r="20">
          <cell r="B20" t="str">
            <v>Ireland</v>
          </cell>
          <cell r="C20">
            <v>19</v>
          </cell>
          <cell r="D20">
            <v>86.6</v>
          </cell>
        </row>
        <row r="21">
          <cell r="B21" t="str">
            <v>Luxembourg</v>
          </cell>
          <cell r="C21">
            <v>20</v>
          </cell>
          <cell r="D21">
            <v>86.58</v>
          </cell>
        </row>
        <row r="22">
          <cell r="B22" t="str">
            <v>Greece</v>
          </cell>
          <cell r="C22">
            <v>21</v>
          </cell>
          <cell r="D22">
            <v>85.81</v>
          </cell>
        </row>
        <row r="23">
          <cell r="B23" t="str">
            <v>Latvia</v>
          </cell>
          <cell r="C23">
            <v>22</v>
          </cell>
          <cell r="D23">
            <v>85.71</v>
          </cell>
        </row>
        <row r="24">
          <cell r="B24" t="str">
            <v>Lithuania</v>
          </cell>
          <cell r="C24">
            <v>23</v>
          </cell>
          <cell r="D24">
            <v>85.49</v>
          </cell>
        </row>
        <row r="25">
          <cell r="B25" t="str">
            <v>Slovakia</v>
          </cell>
          <cell r="C25">
            <v>24</v>
          </cell>
          <cell r="D25">
            <v>85.42</v>
          </cell>
        </row>
        <row r="26">
          <cell r="B26" t="str">
            <v>Canada</v>
          </cell>
          <cell r="C26">
            <v>25</v>
          </cell>
          <cell r="D26">
            <v>85.06</v>
          </cell>
        </row>
        <row r="27">
          <cell r="B27" t="str">
            <v>United States of America</v>
          </cell>
          <cell r="C27">
            <v>26</v>
          </cell>
          <cell r="D27">
            <v>84.72</v>
          </cell>
        </row>
        <row r="28">
          <cell r="B28" t="str">
            <v>Czech Republic</v>
          </cell>
          <cell r="C28">
            <v>27</v>
          </cell>
          <cell r="D28">
            <v>84.67</v>
          </cell>
        </row>
        <row r="29">
          <cell r="B29" t="str">
            <v>Hungary</v>
          </cell>
          <cell r="C29">
            <v>28</v>
          </cell>
          <cell r="D29">
            <v>84.6</v>
          </cell>
        </row>
        <row r="30">
          <cell r="B30" t="str">
            <v>Italy</v>
          </cell>
          <cell r="C30">
            <v>29</v>
          </cell>
          <cell r="D30">
            <v>84.48</v>
          </cell>
        </row>
        <row r="31">
          <cell r="B31" t="str">
            <v>Germany</v>
          </cell>
          <cell r="C31">
            <v>30</v>
          </cell>
          <cell r="D31">
            <v>84.26</v>
          </cell>
        </row>
        <row r="32">
          <cell r="B32" t="str">
            <v>Azerbaijan</v>
          </cell>
          <cell r="C32">
            <v>31</v>
          </cell>
          <cell r="D32">
            <v>83.78</v>
          </cell>
        </row>
        <row r="33">
          <cell r="B33" t="str">
            <v>Russia</v>
          </cell>
          <cell r="C33">
            <v>32</v>
          </cell>
          <cell r="D33">
            <v>83.52</v>
          </cell>
        </row>
        <row r="34">
          <cell r="B34" t="str">
            <v>Bulgaria</v>
          </cell>
          <cell r="C34">
            <v>33</v>
          </cell>
          <cell r="D34">
            <v>83.4</v>
          </cell>
        </row>
        <row r="35">
          <cell r="B35" t="str">
            <v>Romania</v>
          </cell>
          <cell r="C35">
            <v>34</v>
          </cell>
          <cell r="D35">
            <v>83.24</v>
          </cell>
        </row>
        <row r="36">
          <cell r="B36" t="str">
            <v>Belarus</v>
          </cell>
          <cell r="C36">
            <v>35</v>
          </cell>
          <cell r="D36">
            <v>82.3</v>
          </cell>
        </row>
        <row r="37">
          <cell r="B37" t="str">
            <v>Netherlands</v>
          </cell>
          <cell r="C37">
            <v>36</v>
          </cell>
          <cell r="D37">
            <v>82.03</v>
          </cell>
        </row>
        <row r="38">
          <cell r="B38" t="str">
            <v>Armenia</v>
          </cell>
          <cell r="C38">
            <v>37</v>
          </cell>
          <cell r="D38">
            <v>81.599999999999994</v>
          </cell>
        </row>
        <row r="39">
          <cell r="B39" t="str">
            <v>Poland</v>
          </cell>
          <cell r="C39">
            <v>38</v>
          </cell>
          <cell r="D39">
            <v>81.260000000000005</v>
          </cell>
        </row>
        <row r="40">
          <cell r="B40" t="str">
            <v>Japan</v>
          </cell>
          <cell r="C40">
            <v>39</v>
          </cell>
          <cell r="D40">
            <v>80.59</v>
          </cell>
        </row>
        <row r="41">
          <cell r="B41" t="str">
            <v>Cyprus</v>
          </cell>
          <cell r="C41">
            <v>40</v>
          </cell>
          <cell r="D41">
            <v>80.239999999999995</v>
          </cell>
        </row>
        <row r="42">
          <cell r="B42" t="str">
            <v>Belgium</v>
          </cell>
          <cell r="C42">
            <v>41</v>
          </cell>
          <cell r="D42">
            <v>80.150000000000006</v>
          </cell>
        </row>
        <row r="43">
          <cell r="B43" t="str">
            <v>Costa Rica</v>
          </cell>
          <cell r="C43">
            <v>42</v>
          </cell>
          <cell r="D43">
            <v>80.03</v>
          </cell>
        </row>
        <row r="44">
          <cell r="B44" t="str">
            <v>Argentina</v>
          </cell>
          <cell r="C44">
            <v>43</v>
          </cell>
          <cell r="D44">
            <v>79.84</v>
          </cell>
        </row>
        <row r="45">
          <cell r="B45" t="str">
            <v>Ukraine</v>
          </cell>
          <cell r="C45">
            <v>44</v>
          </cell>
          <cell r="D45">
            <v>79.69</v>
          </cell>
        </row>
        <row r="46">
          <cell r="B46" t="str">
            <v>Cuba</v>
          </cell>
          <cell r="C46">
            <v>45</v>
          </cell>
          <cell r="D46">
            <v>79.040000000000006</v>
          </cell>
        </row>
        <row r="47">
          <cell r="B47" t="str">
            <v>Brazil</v>
          </cell>
          <cell r="C47">
            <v>46</v>
          </cell>
          <cell r="D47">
            <v>78.900000000000006</v>
          </cell>
        </row>
        <row r="48">
          <cell r="B48" t="str">
            <v>Montenegro</v>
          </cell>
          <cell r="C48">
            <v>47</v>
          </cell>
          <cell r="D48">
            <v>78.89</v>
          </cell>
        </row>
        <row r="49">
          <cell r="B49" t="str">
            <v>Serbia</v>
          </cell>
          <cell r="C49">
            <v>48</v>
          </cell>
          <cell r="D49">
            <v>78.67</v>
          </cell>
        </row>
        <row r="50">
          <cell r="B50" t="str">
            <v>Israel</v>
          </cell>
          <cell r="C50">
            <v>49</v>
          </cell>
          <cell r="D50">
            <v>78.14</v>
          </cell>
        </row>
        <row r="51">
          <cell r="B51" t="str">
            <v>Macedonia</v>
          </cell>
          <cell r="C51">
            <v>50</v>
          </cell>
          <cell r="D51">
            <v>78.02</v>
          </cell>
        </row>
        <row r="52">
          <cell r="B52" t="str">
            <v>Panama</v>
          </cell>
          <cell r="C52">
            <v>51</v>
          </cell>
          <cell r="D52">
            <v>78</v>
          </cell>
        </row>
        <row r="53">
          <cell r="B53" t="str">
            <v>Chile</v>
          </cell>
          <cell r="C53">
            <v>52</v>
          </cell>
          <cell r="D53">
            <v>77.67</v>
          </cell>
        </row>
        <row r="54">
          <cell r="B54" t="str">
            <v>Tunisia</v>
          </cell>
          <cell r="C54">
            <v>53</v>
          </cell>
          <cell r="D54">
            <v>77.28</v>
          </cell>
        </row>
        <row r="55">
          <cell r="B55" t="str">
            <v>Jamaica</v>
          </cell>
          <cell r="C55">
            <v>54</v>
          </cell>
          <cell r="D55">
            <v>77.02</v>
          </cell>
        </row>
        <row r="56">
          <cell r="B56" t="str">
            <v>Moldova</v>
          </cell>
          <cell r="C56">
            <v>55</v>
          </cell>
          <cell r="D56">
            <v>76.69</v>
          </cell>
        </row>
        <row r="57">
          <cell r="B57" t="str">
            <v>Venezuela</v>
          </cell>
          <cell r="C57">
            <v>56</v>
          </cell>
          <cell r="D57">
            <v>76.23</v>
          </cell>
        </row>
        <row r="58">
          <cell r="B58" t="str">
            <v>Colombia</v>
          </cell>
          <cell r="C58">
            <v>57</v>
          </cell>
          <cell r="D58">
            <v>75.930000000000007</v>
          </cell>
        </row>
        <row r="59">
          <cell r="B59" t="str">
            <v>Dominican Republic</v>
          </cell>
          <cell r="C59">
            <v>58</v>
          </cell>
          <cell r="D59">
            <v>75.319999999999993</v>
          </cell>
        </row>
        <row r="60">
          <cell r="B60" t="str">
            <v>Fiji</v>
          </cell>
          <cell r="C60">
            <v>59</v>
          </cell>
          <cell r="D60">
            <v>75.290000000000006</v>
          </cell>
        </row>
        <row r="61">
          <cell r="B61" t="str">
            <v>Taiwan</v>
          </cell>
          <cell r="C61">
            <v>60</v>
          </cell>
          <cell r="D61">
            <v>74.88</v>
          </cell>
        </row>
        <row r="62">
          <cell r="B62" t="str">
            <v>Albania</v>
          </cell>
          <cell r="C62">
            <v>61</v>
          </cell>
          <cell r="D62">
            <v>74.38</v>
          </cell>
        </row>
        <row r="63">
          <cell r="B63" t="str">
            <v>Trinidad and Tobago</v>
          </cell>
          <cell r="C63">
            <v>62</v>
          </cell>
          <cell r="D63">
            <v>74.34</v>
          </cell>
        </row>
        <row r="64">
          <cell r="B64" t="str">
            <v>Malaysia</v>
          </cell>
          <cell r="C64">
            <v>63</v>
          </cell>
          <cell r="D64">
            <v>74.23</v>
          </cell>
        </row>
        <row r="65">
          <cell r="B65" t="str">
            <v>Morocco</v>
          </cell>
          <cell r="C65">
            <v>64</v>
          </cell>
          <cell r="D65">
            <v>74.180000000000007</v>
          </cell>
        </row>
        <row r="66">
          <cell r="B66" t="str">
            <v>Uruguay</v>
          </cell>
          <cell r="C66">
            <v>65</v>
          </cell>
          <cell r="D66">
            <v>73.98</v>
          </cell>
        </row>
        <row r="67">
          <cell r="B67" t="str">
            <v>Philippines</v>
          </cell>
          <cell r="C67">
            <v>66</v>
          </cell>
          <cell r="D67">
            <v>73.7</v>
          </cell>
        </row>
        <row r="68">
          <cell r="B68" t="str">
            <v>Mexico</v>
          </cell>
          <cell r="C68">
            <v>67</v>
          </cell>
          <cell r="D68">
            <v>73.59</v>
          </cell>
        </row>
        <row r="69">
          <cell r="B69" t="str">
            <v>Belize</v>
          </cell>
          <cell r="C69">
            <v>68</v>
          </cell>
          <cell r="D69">
            <v>73.55</v>
          </cell>
        </row>
        <row r="70">
          <cell r="B70" t="str">
            <v>Kazakhstan</v>
          </cell>
          <cell r="C70">
            <v>69</v>
          </cell>
          <cell r="D70">
            <v>73.290000000000006</v>
          </cell>
        </row>
        <row r="71">
          <cell r="B71" t="str">
            <v>Dominica</v>
          </cell>
          <cell r="C71">
            <v>70</v>
          </cell>
          <cell r="D71">
            <v>73.25</v>
          </cell>
        </row>
        <row r="72">
          <cell r="B72" t="str">
            <v>Kyrgyz Republic</v>
          </cell>
          <cell r="C72">
            <v>71</v>
          </cell>
          <cell r="D72">
            <v>73.13</v>
          </cell>
        </row>
        <row r="73">
          <cell r="B73" t="str">
            <v>Tajikistan</v>
          </cell>
          <cell r="C73">
            <v>72</v>
          </cell>
          <cell r="D73">
            <v>73.05</v>
          </cell>
        </row>
        <row r="74">
          <cell r="B74" t="str">
            <v>Peru</v>
          </cell>
          <cell r="C74">
            <v>73</v>
          </cell>
          <cell r="D74">
            <v>72.95</v>
          </cell>
        </row>
        <row r="75">
          <cell r="B75" t="str">
            <v>Jordan</v>
          </cell>
          <cell r="C75">
            <v>74</v>
          </cell>
          <cell r="D75">
            <v>72.239999999999995</v>
          </cell>
        </row>
        <row r="76">
          <cell r="B76" t="str">
            <v>Guyana</v>
          </cell>
          <cell r="C76">
            <v>75</v>
          </cell>
          <cell r="D76">
            <v>71.14</v>
          </cell>
        </row>
        <row r="77">
          <cell r="B77" t="str">
            <v>Bolivia</v>
          </cell>
          <cell r="C77">
            <v>76</v>
          </cell>
          <cell r="D77">
            <v>71.09</v>
          </cell>
        </row>
        <row r="78">
          <cell r="B78" t="str">
            <v>Mauritius</v>
          </cell>
          <cell r="C78">
            <v>77</v>
          </cell>
          <cell r="D78">
            <v>70.849999999999994</v>
          </cell>
        </row>
        <row r="79">
          <cell r="B79" t="str">
            <v>Namibia</v>
          </cell>
          <cell r="C79">
            <v>78</v>
          </cell>
          <cell r="D79">
            <v>70.84</v>
          </cell>
        </row>
        <row r="80">
          <cell r="B80" t="str">
            <v>Botswana</v>
          </cell>
          <cell r="C80">
            <v>79</v>
          </cell>
          <cell r="D80">
            <v>70.72</v>
          </cell>
        </row>
        <row r="81">
          <cell r="B81" t="str">
            <v>South Korea</v>
          </cell>
          <cell r="C81">
            <v>80</v>
          </cell>
          <cell r="D81">
            <v>70.61</v>
          </cell>
        </row>
        <row r="82">
          <cell r="B82" t="str">
            <v>South Africa</v>
          </cell>
          <cell r="C82">
            <v>81</v>
          </cell>
          <cell r="D82">
            <v>70.52</v>
          </cell>
        </row>
        <row r="83">
          <cell r="B83" t="str">
            <v>Paraguay</v>
          </cell>
          <cell r="C83">
            <v>82</v>
          </cell>
          <cell r="D83">
            <v>70.36</v>
          </cell>
        </row>
        <row r="84">
          <cell r="B84" t="str">
            <v>Algeria</v>
          </cell>
          <cell r="C84">
            <v>83</v>
          </cell>
          <cell r="D84">
            <v>70.28</v>
          </cell>
        </row>
        <row r="85">
          <cell r="B85" t="str">
            <v>Turkmenistan</v>
          </cell>
          <cell r="C85">
            <v>84</v>
          </cell>
          <cell r="D85">
            <v>70.239999999999995</v>
          </cell>
        </row>
        <row r="86">
          <cell r="B86" t="str">
            <v>Samoa</v>
          </cell>
          <cell r="C86">
            <v>85</v>
          </cell>
          <cell r="D86">
            <v>70.2</v>
          </cell>
        </row>
        <row r="87">
          <cell r="B87" t="str">
            <v>Bahrain</v>
          </cell>
          <cell r="C87">
            <v>86</v>
          </cell>
          <cell r="D87">
            <v>70.069999999999993</v>
          </cell>
        </row>
        <row r="88">
          <cell r="B88" t="str">
            <v>Qatar</v>
          </cell>
          <cell r="C88">
            <v>87</v>
          </cell>
          <cell r="D88">
            <v>69.94</v>
          </cell>
        </row>
        <row r="89">
          <cell r="B89" t="str">
            <v>Honduras</v>
          </cell>
          <cell r="C89">
            <v>88</v>
          </cell>
          <cell r="D89">
            <v>69.64</v>
          </cell>
        </row>
        <row r="90">
          <cell r="B90" t="str">
            <v>Guatemala</v>
          </cell>
          <cell r="C90">
            <v>88</v>
          </cell>
          <cell r="D90">
            <v>69.64</v>
          </cell>
        </row>
        <row r="91">
          <cell r="B91" t="str">
            <v>Equatorial Guinea</v>
          </cell>
          <cell r="C91">
            <v>90</v>
          </cell>
          <cell r="D91">
            <v>69.59</v>
          </cell>
        </row>
        <row r="92">
          <cell r="B92" t="str">
            <v>Thailand</v>
          </cell>
          <cell r="C92">
            <v>91</v>
          </cell>
          <cell r="D92">
            <v>69.540000000000006</v>
          </cell>
        </row>
        <row r="93">
          <cell r="B93" t="str">
            <v>United Arab Emirates</v>
          </cell>
          <cell r="C93">
            <v>92</v>
          </cell>
          <cell r="D93">
            <v>69.349999999999994</v>
          </cell>
        </row>
        <row r="94">
          <cell r="B94" t="str">
            <v>The Bahamas</v>
          </cell>
          <cell r="C94">
            <v>93</v>
          </cell>
          <cell r="D94">
            <v>69.34</v>
          </cell>
        </row>
        <row r="95">
          <cell r="B95" t="str">
            <v>Lebanon</v>
          </cell>
          <cell r="C95">
            <v>94</v>
          </cell>
          <cell r="D95">
            <v>69.14</v>
          </cell>
        </row>
        <row r="96">
          <cell r="B96" t="str">
            <v>Saudi Arabia</v>
          </cell>
          <cell r="C96">
            <v>95</v>
          </cell>
          <cell r="D96">
            <v>68.63</v>
          </cell>
        </row>
        <row r="97">
          <cell r="B97" t="str">
            <v>Suriname</v>
          </cell>
          <cell r="C97">
            <v>96</v>
          </cell>
          <cell r="D97">
            <v>68.58</v>
          </cell>
        </row>
        <row r="98">
          <cell r="B98" t="str">
            <v>El Salvador</v>
          </cell>
          <cell r="C98">
            <v>97</v>
          </cell>
          <cell r="D98">
            <v>68.069999999999993</v>
          </cell>
        </row>
        <row r="99">
          <cell r="B99" t="str">
            <v>Brunei Darussalam</v>
          </cell>
          <cell r="C99">
            <v>98</v>
          </cell>
          <cell r="D99">
            <v>67.86</v>
          </cell>
        </row>
        <row r="100">
          <cell r="B100" t="str">
            <v>Turkey</v>
          </cell>
          <cell r="C100">
            <v>99</v>
          </cell>
          <cell r="D100">
            <v>67.680000000000007</v>
          </cell>
        </row>
        <row r="101">
          <cell r="B101" t="str">
            <v>Gabon</v>
          </cell>
          <cell r="C101">
            <v>100</v>
          </cell>
          <cell r="D101">
            <v>67.37</v>
          </cell>
        </row>
        <row r="102">
          <cell r="B102" t="str">
            <v>Syria</v>
          </cell>
          <cell r="C102">
            <v>101</v>
          </cell>
          <cell r="D102">
            <v>66.91</v>
          </cell>
        </row>
        <row r="103">
          <cell r="B103" t="str">
            <v>Tonga</v>
          </cell>
          <cell r="C103">
            <v>102</v>
          </cell>
          <cell r="D103">
            <v>66.86</v>
          </cell>
        </row>
        <row r="104">
          <cell r="B104" t="str">
            <v>Ecuador</v>
          </cell>
          <cell r="C104">
            <v>103</v>
          </cell>
          <cell r="D104">
            <v>66.58</v>
          </cell>
        </row>
        <row r="105">
          <cell r="B105" t="str">
            <v>Egypt</v>
          </cell>
          <cell r="C105">
            <v>104</v>
          </cell>
          <cell r="D105">
            <v>66.45</v>
          </cell>
        </row>
        <row r="106">
          <cell r="B106" t="str">
            <v>Iran</v>
          </cell>
          <cell r="C106">
            <v>105</v>
          </cell>
          <cell r="D106">
            <v>66.319999999999993</v>
          </cell>
        </row>
        <row r="107">
          <cell r="B107" t="str">
            <v>Zambia</v>
          </cell>
          <cell r="C107">
            <v>106</v>
          </cell>
          <cell r="D107">
            <v>66.06</v>
          </cell>
        </row>
        <row r="108">
          <cell r="B108" t="str">
            <v>Indonesia</v>
          </cell>
          <cell r="C108">
            <v>107</v>
          </cell>
          <cell r="D108">
            <v>65.849999999999994</v>
          </cell>
        </row>
        <row r="109">
          <cell r="B109" t="str">
            <v>Sri Lanka</v>
          </cell>
          <cell r="C109">
            <v>108</v>
          </cell>
          <cell r="D109">
            <v>65.55</v>
          </cell>
        </row>
        <row r="110">
          <cell r="B110" t="str">
            <v>China</v>
          </cell>
          <cell r="C110">
            <v>109</v>
          </cell>
          <cell r="D110">
            <v>65.099999999999994</v>
          </cell>
        </row>
        <row r="111">
          <cell r="B111" t="str">
            <v>Bhutan</v>
          </cell>
          <cell r="C111">
            <v>110</v>
          </cell>
          <cell r="D111">
            <v>64.989999999999995</v>
          </cell>
        </row>
        <row r="112">
          <cell r="B112" t="str">
            <v>Georgia</v>
          </cell>
          <cell r="C112">
            <v>111</v>
          </cell>
          <cell r="D112">
            <v>64.959999999999994</v>
          </cell>
        </row>
        <row r="113">
          <cell r="B113" t="str">
            <v>Seychelles</v>
          </cell>
          <cell r="C113">
            <v>112</v>
          </cell>
          <cell r="D113">
            <v>64.92</v>
          </cell>
        </row>
        <row r="114">
          <cell r="B114" t="str">
            <v>Kuwait</v>
          </cell>
          <cell r="C114">
            <v>113</v>
          </cell>
          <cell r="D114">
            <v>64.41</v>
          </cell>
        </row>
        <row r="115">
          <cell r="B115" t="str">
            <v>Mongolia</v>
          </cell>
          <cell r="C115">
            <v>114</v>
          </cell>
          <cell r="D115">
            <v>64.39</v>
          </cell>
        </row>
        <row r="116">
          <cell r="B116" t="str">
            <v>Nicaragua</v>
          </cell>
          <cell r="C116">
            <v>115</v>
          </cell>
          <cell r="D116">
            <v>64.19</v>
          </cell>
        </row>
        <row r="117">
          <cell r="B117" t="str">
            <v>Iraq</v>
          </cell>
          <cell r="C117">
            <v>116</v>
          </cell>
          <cell r="D117">
            <v>63.97</v>
          </cell>
        </row>
        <row r="118">
          <cell r="B118" t="str">
            <v>Senegal</v>
          </cell>
          <cell r="C118">
            <v>117</v>
          </cell>
          <cell r="D118">
            <v>63.73</v>
          </cell>
        </row>
        <row r="119">
          <cell r="B119" t="str">
            <v>Uzbekistan</v>
          </cell>
          <cell r="C119">
            <v>118</v>
          </cell>
          <cell r="D119">
            <v>63.67</v>
          </cell>
        </row>
        <row r="120">
          <cell r="B120" t="str">
            <v>Libya</v>
          </cell>
          <cell r="C120">
            <v>119</v>
          </cell>
          <cell r="D120">
            <v>63.29</v>
          </cell>
        </row>
        <row r="121">
          <cell r="B121" t="str">
            <v>Bosnia and Herzegovina</v>
          </cell>
          <cell r="C121">
            <v>120</v>
          </cell>
          <cell r="D121">
            <v>63.28</v>
          </cell>
        </row>
        <row r="122">
          <cell r="B122" t="str">
            <v>Grenada</v>
          </cell>
          <cell r="C122">
            <v>120</v>
          </cell>
          <cell r="D122">
            <v>63.28</v>
          </cell>
        </row>
        <row r="123">
          <cell r="B123" t="str">
            <v>Antigua and Barbuda</v>
          </cell>
          <cell r="C123">
            <v>122</v>
          </cell>
          <cell r="D123">
            <v>62.55</v>
          </cell>
        </row>
        <row r="124">
          <cell r="B124" t="str">
            <v>Kenya</v>
          </cell>
          <cell r="C124">
            <v>123</v>
          </cell>
          <cell r="D124">
            <v>62.49</v>
          </cell>
        </row>
        <row r="125">
          <cell r="B125" t="str">
            <v>Swaziland</v>
          </cell>
          <cell r="C125">
            <v>124</v>
          </cell>
          <cell r="D125">
            <v>60.63</v>
          </cell>
        </row>
        <row r="126">
          <cell r="B126" t="str">
            <v>Kiribati</v>
          </cell>
          <cell r="C126">
            <v>125</v>
          </cell>
          <cell r="D126">
            <v>60.48</v>
          </cell>
        </row>
        <row r="127">
          <cell r="B127" t="str">
            <v>Oman</v>
          </cell>
          <cell r="C127">
            <v>126</v>
          </cell>
          <cell r="D127">
            <v>60.13</v>
          </cell>
        </row>
        <row r="128">
          <cell r="B128" t="str">
            <v>Cote d'Ivoire</v>
          </cell>
          <cell r="C128">
            <v>127</v>
          </cell>
          <cell r="D128">
            <v>59.89</v>
          </cell>
        </row>
        <row r="129">
          <cell r="B129" t="str">
            <v>Congo</v>
          </cell>
          <cell r="C129">
            <v>128</v>
          </cell>
          <cell r="D129">
            <v>59.56</v>
          </cell>
        </row>
        <row r="130">
          <cell r="B130" t="str">
            <v>Zimbabwe</v>
          </cell>
          <cell r="C130">
            <v>129</v>
          </cell>
          <cell r="D130">
            <v>59.25</v>
          </cell>
        </row>
        <row r="131">
          <cell r="B131" t="str">
            <v>Ghana</v>
          </cell>
          <cell r="C131">
            <v>130</v>
          </cell>
          <cell r="D131">
            <v>58.89</v>
          </cell>
        </row>
        <row r="132">
          <cell r="B132" t="str">
            <v>Viet Nam</v>
          </cell>
          <cell r="C132">
            <v>131</v>
          </cell>
          <cell r="D132">
            <v>58.5</v>
          </cell>
        </row>
        <row r="133">
          <cell r="B133" t="str">
            <v>Tanzania</v>
          </cell>
          <cell r="C133">
            <v>132</v>
          </cell>
          <cell r="D133">
            <v>58.34</v>
          </cell>
        </row>
        <row r="134">
          <cell r="B134" t="str">
            <v>Nigeria</v>
          </cell>
          <cell r="C134">
            <v>133</v>
          </cell>
          <cell r="D134">
            <v>58.27</v>
          </cell>
        </row>
        <row r="135">
          <cell r="B135" t="str">
            <v>Vanuatu</v>
          </cell>
          <cell r="C135">
            <v>134</v>
          </cell>
          <cell r="D135">
            <v>57.74</v>
          </cell>
        </row>
        <row r="136">
          <cell r="B136" t="str">
            <v>Uganda</v>
          </cell>
          <cell r="C136">
            <v>135</v>
          </cell>
          <cell r="D136">
            <v>57.56</v>
          </cell>
        </row>
        <row r="137">
          <cell r="B137" t="str">
            <v>Cameroon</v>
          </cell>
          <cell r="C137">
            <v>136</v>
          </cell>
          <cell r="D137">
            <v>57.13</v>
          </cell>
        </row>
        <row r="138">
          <cell r="B138" t="str">
            <v>Maldives</v>
          </cell>
          <cell r="C138">
            <v>137</v>
          </cell>
          <cell r="D138">
            <v>57.1</v>
          </cell>
        </row>
        <row r="139">
          <cell r="B139" t="str">
            <v>Timor-Leste</v>
          </cell>
          <cell r="C139">
            <v>138</v>
          </cell>
          <cell r="D139">
            <v>55.79</v>
          </cell>
        </row>
        <row r="140">
          <cell r="B140" t="str">
            <v>Guinea</v>
          </cell>
          <cell r="C140">
            <v>139</v>
          </cell>
          <cell r="D140">
            <v>55.4</v>
          </cell>
        </row>
        <row r="141">
          <cell r="B141" t="str">
            <v>Barbados</v>
          </cell>
          <cell r="C141">
            <v>140</v>
          </cell>
          <cell r="D141">
            <v>54.96</v>
          </cell>
        </row>
        <row r="142">
          <cell r="B142" t="str">
            <v>India</v>
          </cell>
          <cell r="C142">
            <v>141</v>
          </cell>
          <cell r="D142">
            <v>53.58</v>
          </cell>
        </row>
        <row r="143">
          <cell r="B143" t="str">
            <v>The Gambia</v>
          </cell>
          <cell r="C143">
            <v>142</v>
          </cell>
          <cell r="D143">
            <v>52.09</v>
          </cell>
        </row>
        <row r="144">
          <cell r="B144" t="str">
            <v>Cape Verde</v>
          </cell>
          <cell r="C144">
            <v>143</v>
          </cell>
          <cell r="D144">
            <v>51.98</v>
          </cell>
        </row>
        <row r="145">
          <cell r="B145" t="str">
            <v>Pakistan</v>
          </cell>
          <cell r="C145">
            <v>144</v>
          </cell>
          <cell r="D145">
            <v>51.42</v>
          </cell>
        </row>
        <row r="146">
          <cell r="B146" t="str">
            <v>Angola</v>
          </cell>
          <cell r="C146">
            <v>145</v>
          </cell>
          <cell r="D146">
            <v>51.32</v>
          </cell>
        </row>
        <row r="147">
          <cell r="B147" t="str">
            <v>Cambodia</v>
          </cell>
          <cell r="C147">
            <v>146</v>
          </cell>
          <cell r="D147">
            <v>51.24</v>
          </cell>
        </row>
        <row r="148">
          <cell r="B148" t="str">
            <v>Rwanda</v>
          </cell>
          <cell r="C148">
            <v>147</v>
          </cell>
          <cell r="D148">
            <v>50.34</v>
          </cell>
        </row>
        <row r="149">
          <cell r="B149" t="str">
            <v>Laos</v>
          </cell>
          <cell r="C149">
            <v>148</v>
          </cell>
          <cell r="D149">
            <v>50.29</v>
          </cell>
        </row>
        <row r="150">
          <cell r="B150" t="str">
            <v>Nepal</v>
          </cell>
          <cell r="C150">
            <v>149</v>
          </cell>
          <cell r="D150">
            <v>50.21</v>
          </cell>
        </row>
        <row r="151">
          <cell r="B151" t="str">
            <v>Yemen</v>
          </cell>
          <cell r="C151">
            <v>150</v>
          </cell>
          <cell r="D151">
            <v>49.79</v>
          </cell>
        </row>
        <row r="152">
          <cell r="B152" t="str">
            <v>Malawi</v>
          </cell>
          <cell r="C152">
            <v>151</v>
          </cell>
          <cell r="D152">
            <v>49.69</v>
          </cell>
        </row>
        <row r="153">
          <cell r="B153" t="str">
            <v>Comoros</v>
          </cell>
          <cell r="C153">
            <v>152</v>
          </cell>
          <cell r="D153">
            <v>49.2</v>
          </cell>
        </row>
        <row r="154">
          <cell r="B154" t="str">
            <v>Myanmar</v>
          </cell>
          <cell r="C154">
            <v>153</v>
          </cell>
          <cell r="D154">
            <v>48.98</v>
          </cell>
        </row>
        <row r="155">
          <cell r="B155" t="str">
            <v>Sao Tome and Principe</v>
          </cell>
          <cell r="C155">
            <v>154</v>
          </cell>
          <cell r="D155">
            <v>48.28</v>
          </cell>
        </row>
        <row r="156">
          <cell r="B156" t="str">
            <v>Guinea-Bissau</v>
          </cell>
          <cell r="C156">
            <v>155</v>
          </cell>
          <cell r="D156">
            <v>48.2</v>
          </cell>
        </row>
        <row r="157">
          <cell r="B157" t="str">
            <v>Papua New Guinea</v>
          </cell>
          <cell r="C157">
            <v>156</v>
          </cell>
          <cell r="D157">
            <v>48.02</v>
          </cell>
        </row>
        <row r="158">
          <cell r="B158" t="str">
            <v>Lesotho</v>
          </cell>
          <cell r="C158">
            <v>157</v>
          </cell>
          <cell r="D158">
            <v>47.17</v>
          </cell>
        </row>
        <row r="159">
          <cell r="B159" t="str">
            <v>Solomon Islands</v>
          </cell>
          <cell r="C159">
            <v>158</v>
          </cell>
          <cell r="D159">
            <v>46.92</v>
          </cell>
        </row>
        <row r="160">
          <cell r="B160" t="str">
            <v>Central African Republic</v>
          </cell>
          <cell r="C160">
            <v>159</v>
          </cell>
          <cell r="D160">
            <v>46.46</v>
          </cell>
        </row>
        <row r="161">
          <cell r="B161" t="str">
            <v>Mauritania</v>
          </cell>
          <cell r="C161">
            <v>160</v>
          </cell>
          <cell r="D161">
            <v>46.31</v>
          </cell>
        </row>
        <row r="162">
          <cell r="B162" t="str">
            <v>Togo</v>
          </cell>
          <cell r="C162">
            <v>161</v>
          </cell>
          <cell r="D162">
            <v>46.1</v>
          </cell>
        </row>
        <row r="163">
          <cell r="B163" t="str">
            <v>Sierra Leone</v>
          </cell>
          <cell r="C163">
            <v>162</v>
          </cell>
          <cell r="D163">
            <v>45.98</v>
          </cell>
        </row>
        <row r="164">
          <cell r="B164" t="str">
            <v>Ethiopia</v>
          </cell>
          <cell r="C164">
            <v>163</v>
          </cell>
          <cell r="D164">
            <v>45.83</v>
          </cell>
        </row>
        <row r="165">
          <cell r="B165" t="str">
            <v>Djibouti</v>
          </cell>
          <cell r="C165">
            <v>164</v>
          </cell>
          <cell r="D165">
            <v>45.29</v>
          </cell>
        </row>
        <row r="166">
          <cell r="B166" t="str">
            <v>Burkina Faso</v>
          </cell>
          <cell r="C166">
            <v>165</v>
          </cell>
          <cell r="D166">
            <v>43.71</v>
          </cell>
        </row>
        <row r="167">
          <cell r="B167" t="str">
            <v>Benin</v>
          </cell>
          <cell r="C167">
            <v>166</v>
          </cell>
          <cell r="D167">
            <v>43.66</v>
          </cell>
        </row>
        <row r="168">
          <cell r="B168" t="str">
            <v>Liberia</v>
          </cell>
          <cell r="C168">
            <v>167</v>
          </cell>
          <cell r="D168">
            <v>43.42</v>
          </cell>
        </row>
        <row r="169">
          <cell r="B169" t="str">
            <v>Burundi</v>
          </cell>
          <cell r="C169">
            <v>168</v>
          </cell>
          <cell r="D169">
            <v>43.37</v>
          </cell>
        </row>
        <row r="170">
          <cell r="B170" t="str">
            <v>Haiti</v>
          </cell>
          <cell r="C170">
            <v>169</v>
          </cell>
          <cell r="D170">
            <v>43.28</v>
          </cell>
        </row>
        <row r="171">
          <cell r="B171" t="str">
            <v>Sudan</v>
          </cell>
          <cell r="C171">
            <v>170</v>
          </cell>
          <cell r="D171">
            <v>42.25</v>
          </cell>
        </row>
        <row r="172">
          <cell r="B172" t="str">
            <v>Dem. Rep. Congo</v>
          </cell>
          <cell r="C172">
            <v>171</v>
          </cell>
          <cell r="D172">
            <v>42.05</v>
          </cell>
        </row>
        <row r="173">
          <cell r="B173" t="str">
            <v>Mozambique</v>
          </cell>
          <cell r="C173">
            <v>172</v>
          </cell>
          <cell r="D173">
            <v>41.82</v>
          </cell>
        </row>
        <row r="174">
          <cell r="B174" t="str">
            <v>Bangladesh</v>
          </cell>
          <cell r="C174">
            <v>173</v>
          </cell>
          <cell r="D174">
            <v>41.77</v>
          </cell>
        </row>
        <row r="175">
          <cell r="B175" t="str">
            <v>Mali</v>
          </cell>
          <cell r="C175">
            <v>174</v>
          </cell>
          <cell r="D175">
            <v>41.48</v>
          </cell>
        </row>
        <row r="176">
          <cell r="B176" t="str">
            <v>Chad</v>
          </cell>
          <cell r="C176">
            <v>175</v>
          </cell>
          <cell r="D176">
            <v>37.83</v>
          </cell>
        </row>
        <row r="177">
          <cell r="B177" t="str">
            <v>Afghanistan</v>
          </cell>
          <cell r="C177">
            <v>176</v>
          </cell>
          <cell r="D177">
            <v>37.5</v>
          </cell>
        </row>
        <row r="178">
          <cell r="B178" t="str">
            <v>Niger</v>
          </cell>
          <cell r="C178">
            <v>177</v>
          </cell>
          <cell r="D178">
            <v>37.479999999999997</v>
          </cell>
        </row>
        <row r="179">
          <cell r="B179" t="str">
            <v>Madagascar</v>
          </cell>
          <cell r="C179">
            <v>178</v>
          </cell>
          <cell r="D179">
            <v>37.1</v>
          </cell>
        </row>
        <row r="180">
          <cell r="B180" t="str">
            <v>Eritrea</v>
          </cell>
          <cell r="C180">
            <v>179</v>
          </cell>
          <cell r="D180">
            <v>36.729999999999997</v>
          </cell>
        </row>
        <row r="181">
          <cell r="B181" t="str">
            <v>Somalia</v>
          </cell>
          <cell r="C181">
            <v>180</v>
          </cell>
          <cell r="D181">
            <v>27.66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A7485-A8A7-4DEF-89B9-441A6960ADE5}">
  <dimension ref="B3:M108"/>
  <sheetViews>
    <sheetView topLeftCell="A37" zoomScale="90" zoomScaleNormal="90" workbookViewId="0">
      <selection activeCell="D47" sqref="D47"/>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3" spans="2:13" ht="48" x14ac:dyDescent="0.35">
      <c r="C3" s="1" t="s">
        <v>44</v>
      </c>
      <c r="D3" s="1" t="s">
        <v>35</v>
      </c>
      <c r="E3" s="1" t="s">
        <v>36</v>
      </c>
      <c r="F3" s="1" t="s">
        <v>37</v>
      </c>
      <c r="G3" s="1" t="s">
        <v>38</v>
      </c>
      <c r="H3" s="1" t="s">
        <v>39</v>
      </c>
      <c r="I3" s="1" t="s">
        <v>40</v>
      </c>
      <c r="J3" s="1" t="s">
        <v>41</v>
      </c>
      <c r="K3" s="1" t="s">
        <v>42</v>
      </c>
      <c r="L3" s="1" t="s">
        <v>43</v>
      </c>
      <c r="M3" s="1" t="s">
        <v>45</v>
      </c>
    </row>
    <row r="4" spans="2:13" x14ac:dyDescent="0.35">
      <c r="B4" t="s">
        <v>9</v>
      </c>
      <c r="C4" s="3">
        <f>VLOOKUP($B4,'[1]Dati finali'!$B$4:$O$40,'[1]Dati finali'!$M$42,FALSE)</f>
        <v>2E-3</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2">
        <f>VLOOKUP($B4,'[1]Dati finali'!$B$4:$O$40,'[1]Dati finali'!H$42,FALSE)</f>
        <v>0.1126530612244898</v>
      </c>
      <c r="J4" s="4">
        <f>VLOOKUP($B4,'[1]Dati finali'!$B$4:$O$40,'[1]Dati finali'!I$42,FALSE)</f>
        <v>0.73675000000000002</v>
      </c>
      <c r="K4">
        <f>VLOOKUP($B4,'[1]Dati finali'!$B$4:$O$40,'[1]Dati finali'!J$42,FALSE)</f>
        <v>31866.010828482387</v>
      </c>
      <c r="L4">
        <f>VLOOKUP($B4,'[1]Dati finali'!$B$4:$O$40,'[1]Dati finali'!K$42,FALSE)</f>
        <v>27</v>
      </c>
      <c r="M4" s="7">
        <f>VLOOKUP($B4,'[1]Dati finali'!$B$4:$O$40,'[1]Dati finali'!L$42,FALSE)</f>
        <v>5561.476705</v>
      </c>
    </row>
    <row r="5" spans="2:13" x14ac:dyDescent="0.35">
      <c r="B5" t="s">
        <v>11</v>
      </c>
      <c r="C5" s="3">
        <f>VLOOKUP($B5,'[1]Dati finali'!$B$4:$O$40,'[1]Dati finali'!$M$42,FALSE)</f>
        <v>2E-3</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finali'!F$42,FALSE)</f>
        <v>15.12585214777892</v>
      </c>
      <c r="H5" s="5">
        <f>VLOOKUP($B5,'[1]Dati finali'!$B$4:$O$40,'[1]Dati finali'!G$42,FALSE)</f>
        <v>1</v>
      </c>
      <c r="I5" s="2">
        <f>VLOOKUP($B5,'[1]Dati finali'!$B$4:$O$40,'[1]Dati finali'!H$42,FALSE)</f>
        <v>0.12391056910569105</v>
      </c>
      <c r="J5" s="4">
        <f>VLOOKUP($B5,'[1]Dati finali'!$B$4:$O$40,'[1]Dati finali'!I$42,FALSE)</f>
        <v>0.68716999999999995</v>
      </c>
      <c r="K5">
        <f>VLOOKUP($B5,'[1]Dati finali'!$B$4:$O$40,'[1]Dati finali'!J$42,FALSE)</f>
        <v>27843.887608341538</v>
      </c>
      <c r="L5">
        <f>VLOOKUP($B5,'[1]Dati finali'!$B$4:$O$40,'[1]Dati finali'!K$42,FALSE)</f>
        <v>8</v>
      </c>
      <c r="M5" s="7">
        <f>VLOOKUP($B5,'[1]Dati finali'!$B$4:$O$40,'[1]Dati finali'!L$42,FALSE)</f>
        <v>6592.3394420000004</v>
      </c>
    </row>
    <row r="6" spans="2:13" x14ac:dyDescent="0.35">
      <c r="B6" t="s">
        <v>15</v>
      </c>
      <c r="C6" s="3">
        <f>VLOOKUP($B6,'[1]Dati finali'!$B$4:$O$40,'[1]Dati finali'!$M$42,FALSE)</f>
        <v>2E-3</v>
      </c>
      <c r="D6" s="2">
        <f>VLOOKUP($B6,'[1]Dati finali'!$B$4:$O$40,'[1]Dati finali'!C$42,FALSE)</f>
        <v>0.31</v>
      </c>
      <c r="E6" s="6">
        <f>VLOOKUP($B6,'[1]Dati finali'!$B$4:$O$40,'[1]Dati finali'!D$42,FALSE)</f>
        <v>5062.6064215523229</v>
      </c>
      <c r="F6" s="5">
        <f>VLOOKUP($B6,'[1]Dati finali'!$B$4:$O$40,'[1]Dati finali'!E$42,FALSE)</f>
        <v>0.17780000000000001</v>
      </c>
      <c r="G6" s="5">
        <f>VLOOKUP($B6,'[1]Dati finali'!$B$4:$O$40,'[1]Dati finali'!F$42,FALSE)</f>
        <v>6.8102102076807478</v>
      </c>
      <c r="H6" s="5">
        <f>VLOOKUP($B6,'[1]Dati finali'!$B$4:$O$40,'[1]Dati finali'!G$42,FALSE)</f>
        <v>1.3508771929824563</v>
      </c>
      <c r="I6" s="2">
        <f>VLOOKUP($B6,'[1]Dati finali'!$B$4:$O$40,'[1]Dati finali'!H$42,FALSE)</f>
        <v>0.28974708171206226</v>
      </c>
      <c r="J6" s="4">
        <f>VLOOKUP($B6,'[1]Dati finali'!$B$4:$O$40,'[1]Dati finali'!I$42,FALSE)</f>
        <v>0.78724000000000005</v>
      </c>
      <c r="K6">
        <f>VLOOKUP($B6,'[1]Dati finali'!$B$4:$O$40,'[1]Dati finali'!J$42,FALSE)</f>
        <v>24212.197302170782</v>
      </c>
      <c r="L6">
        <f>VLOOKUP($B6,'[1]Dati finali'!$B$4:$O$40,'[1]Dati finali'!K$42,FALSE)</f>
        <v>21</v>
      </c>
      <c r="M6" s="7">
        <f>VLOOKUP($B6,'[1]Dati finali'!$B$4:$O$40,'[1]Dati finali'!L$42,FALSE)</f>
        <v>4215.9879979999996</v>
      </c>
    </row>
    <row r="7" spans="2:13" x14ac:dyDescent="0.35">
      <c r="B7" t="s">
        <v>19</v>
      </c>
      <c r="C7" s="3">
        <f>VLOOKUP($B7,'[1]Dati finali'!$B$4:$O$40,'[1]Dati finali'!$M$42,FALSE)</f>
        <v>2E-3</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finali'!F$42,FALSE)</f>
        <v>5.9881199260780429</v>
      </c>
      <c r="H7" s="5">
        <f>VLOOKUP($B7,'[1]Dati finali'!$B$4:$O$40,'[1]Dati finali'!G$42,FALSE)</f>
        <v>1.4122807017543861</v>
      </c>
      <c r="I7" s="2">
        <f>VLOOKUP($B7,'[1]Dati finali'!$B$4:$O$40,'[1]Dati finali'!H$42,FALSE)</f>
        <v>0.37279399585921325</v>
      </c>
      <c r="J7" s="4">
        <f>VLOOKUP($B7,'[1]Dati finali'!$B$4:$O$40,'[1]Dati finali'!I$42,FALSE)</f>
        <v>0.70144000000000006</v>
      </c>
      <c r="K7">
        <f>VLOOKUP($B7,'[1]Dati finali'!$B$4:$O$40,'[1]Dati finali'!J$42,FALSE)</f>
        <v>34585.035786649052</v>
      </c>
      <c r="L7">
        <f>VLOOKUP($B7,'[1]Dati finali'!$B$4:$O$40,'[1]Dati finali'!K$42,FALSE)</f>
        <v>29</v>
      </c>
      <c r="M7" s="7">
        <f>VLOOKUP($B7,'[1]Dati finali'!$B$4:$O$40,'[1]Dati finali'!L$42,FALSE)</f>
        <v>4652.762874</v>
      </c>
    </row>
    <row r="8" spans="2:13" x14ac:dyDescent="0.35">
      <c r="B8" t="s">
        <v>26</v>
      </c>
      <c r="C8" s="3">
        <f>VLOOKUP($B8,'[1]Dati finali'!$B$4:$O$40,'[1]Dati finali'!$M$42,FALSE)</f>
        <v>2E-3</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finali'!F$42,FALSE)</f>
        <v>8.5564162387120248</v>
      </c>
      <c r="H8" s="5">
        <f>VLOOKUP($B8,'[1]Dati finali'!$B$4:$O$40,'[1]Dati finali'!G$42,FALSE)</f>
        <v>0.93859649122807032</v>
      </c>
      <c r="I8" s="2">
        <f>VLOOKUP($B8,'[1]Dati finali'!$B$4:$O$40,'[1]Dati finali'!H$42,FALSE)</f>
        <v>0.13689675870348139</v>
      </c>
      <c r="J8" s="4">
        <f>VLOOKUP($B8,'[1]Dati finali'!$B$4:$O$40,'[1]Dati finali'!I$42,FALSE)</f>
        <v>0.60104999999999997</v>
      </c>
      <c r="K8">
        <f>VLOOKUP($B8,'[1]Dati finali'!$B$4:$O$40,'[1]Dati finali'!J$42,FALSE)</f>
        <v>25545.694362817598</v>
      </c>
      <c r="L8">
        <f>VLOOKUP($B8,'[1]Dati finali'!$B$4:$O$40,'[1]Dati finali'!K$42,FALSE)</f>
        <v>38</v>
      </c>
      <c r="M8" s="7">
        <f>VLOOKUP($B8,'[1]Dati finali'!$B$4:$O$40,'[1]Dati finali'!L$42,FALSE)</f>
        <v>5798.3715529999999</v>
      </c>
    </row>
    <row r="9" spans="2:13" x14ac:dyDescent="0.35">
      <c r="B9" t="s">
        <v>21</v>
      </c>
      <c r="C9" s="3">
        <f>VLOOKUP($B9,'[1]Dati finali'!$B$4:$O$40,'[1]Dati finali'!$M$42,FALSE)</f>
        <v>3.0000000000000001E-3</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finali'!F$42,FALSE)</f>
        <v>4.6340912369905238</v>
      </c>
      <c r="H9" s="5">
        <f>VLOOKUP($B9,'[1]Dati finali'!$B$4:$O$40,'[1]Dati finali'!G$42,FALSE)</f>
        <v>1.0175438596491229</v>
      </c>
      <c r="I9" s="2">
        <f>VLOOKUP($B9,'[1]Dati finali'!$B$4:$O$40,'[1]Dati finali'!H$42,FALSE)</f>
        <v>0.48558139534883721</v>
      </c>
      <c r="J9" s="4">
        <f>VLOOKUP($B9,'[1]Dati finali'!$B$4:$O$40,'[1]Dati finali'!I$42,FALSE)</f>
        <v>0.67516000000000009</v>
      </c>
      <c r="K9">
        <f>VLOOKUP($B9,'[1]Dati finali'!$B$4:$O$40,'[1]Dati finali'!J$42,FALSE)</f>
        <v>28945.214455971793</v>
      </c>
      <c r="L9">
        <f>VLOOKUP($B9,'[1]Dati finali'!$B$4:$O$40,'[1]Dati finali'!K$42,FALSE)</f>
        <v>23</v>
      </c>
      <c r="M9" s="7">
        <f>VLOOKUP($B9,'[1]Dati finali'!$B$4:$O$40,'[1]Dati finali'!L$42,FALSE)</f>
        <v>6066.7289979999996</v>
      </c>
    </row>
    <row r="10" spans="2:13" x14ac:dyDescent="0.35">
      <c r="B10" t="s">
        <v>28</v>
      </c>
      <c r="C10" s="3">
        <f>VLOOKUP($B10,'[1]Dati finali'!$B$4:$O$40,'[1]Dati finali'!$M$42,FALSE)</f>
        <v>3.0000000000000001E-3</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finali'!F$42,FALSE)</f>
        <v>4.0649553393803624</v>
      </c>
      <c r="H10" s="5">
        <f>VLOOKUP($B10,'[1]Dati finali'!$B$4:$O$40,'[1]Dati finali'!G$42,FALSE)</f>
        <v>1.0175438596491229</v>
      </c>
      <c r="I10" s="2">
        <f>VLOOKUP($B10,'[1]Dati finali'!$B$4:$O$40,'[1]Dati finali'!H$42,FALSE)</f>
        <v>0.41427188940092169</v>
      </c>
      <c r="J10" s="4">
        <f>VLOOKUP($B10,'[1]Dati finali'!$B$4:$O$40,'[1]Dati finali'!I$42,FALSE)</f>
        <v>0.53935999999999995</v>
      </c>
      <c r="K10">
        <f>VLOOKUP($B10,'[1]Dati finali'!$B$4:$O$40,'[1]Dati finali'!J$42,FALSE)</f>
        <v>23383.132051156193</v>
      </c>
      <c r="L10">
        <f>VLOOKUP($B10,'[1]Dati finali'!$B$4:$O$40,'[1]Dati finali'!K$42,FALSE)</f>
        <v>34</v>
      </c>
      <c r="M10" s="7">
        <f>VLOOKUP($B10,'[1]Dati finali'!$B$4:$O$40,'[1]Dati finali'!L$42,FALSE)</f>
        <v>4935.9262470000003</v>
      </c>
    </row>
    <row r="11" spans="2:13" x14ac:dyDescent="0.35">
      <c r="B11" t="s">
        <v>7</v>
      </c>
      <c r="C11" s="3">
        <f>VLOOKUP($B11,'[1]Dati finali'!$B$4:$O$40,'[1]Dati finali'!$M$42,FALSE)</f>
        <v>4.0000000000000001E-3</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finali'!F$42,FALSE)</f>
        <v>6.9264885622573331</v>
      </c>
      <c r="H11" s="5">
        <f>VLOOKUP($B11,'[1]Dati finali'!$B$4:$O$40,'[1]Dati finali'!G$42,FALSE)</f>
        <v>0.97368421052631593</v>
      </c>
      <c r="I11" s="2">
        <f>VLOOKUP($B11,'[1]Dati finali'!$B$4:$O$40,'[1]Dati finali'!H$42,FALSE)</f>
        <v>0.15651982378854626</v>
      </c>
      <c r="J11" s="4">
        <f>VLOOKUP($B11,'[1]Dati finali'!$B$4:$O$40,'[1]Dati finali'!I$42,FALSE)</f>
        <v>0.74668999999999996</v>
      </c>
      <c r="K11">
        <f>VLOOKUP($B11,'[1]Dati finali'!$B$4:$O$40,'[1]Dati finali'!J$42,FALSE)</f>
        <v>18375.433481661283</v>
      </c>
      <c r="L11">
        <f>VLOOKUP($B11,'[1]Dati finali'!$B$4:$O$40,'[1]Dati finali'!K$42,FALSE)</f>
        <v>33</v>
      </c>
      <c r="M11" s="7">
        <f>VLOOKUP($B11,'[1]Dati finali'!$B$4:$O$40,'[1]Dati finali'!L$42,FALSE)</f>
        <v>4747.1506650000001</v>
      </c>
    </row>
    <row r="12" spans="2:13" x14ac:dyDescent="0.35">
      <c r="B12" t="s">
        <v>23</v>
      </c>
      <c r="C12" s="3">
        <f>VLOOKUP($B12,'[1]Dati finali'!$B$4:$O$40,'[1]Dati finali'!$M$42,FALSE)</f>
        <v>4.0000000000000001E-3</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finali'!F$42,FALSE)</f>
        <v>3.352791671985794</v>
      </c>
      <c r="H12" s="5">
        <f>VLOOKUP($B12,'[1]Dati finali'!$B$4:$O$40,'[1]Dati finali'!G$42,FALSE)</f>
        <v>1.192982456140351</v>
      </c>
      <c r="I12" s="2">
        <f>VLOOKUP($B12,'[1]Dati finali'!$B$4:$O$40,'[1]Dati finali'!H$42,FALSE)</f>
        <v>0.16675000000000001</v>
      </c>
      <c r="J12" s="4">
        <f>VLOOKUP($B12,'[1]Dati finali'!$B$4:$O$40,'[1]Dati finali'!I$42,FALSE)</f>
        <v>0.94546000000000008</v>
      </c>
      <c r="K12">
        <f>VLOOKUP($B12,'[1]Dati finali'!$B$4:$O$40,'[1]Dati finali'!J$42,FALSE)</f>
        <v>35994.860216078843</v>
      </c>
      <c r="L12">
        <f>VLOOKUP($B12,'[1]Dati finali'!$B$4:$O$40,'[1]Dati finali'!K$42,FALSE)</f>
        <v>9</v>
      </c>
      <c r="M12" s="7">
        <f>VLOOKUP($B12,'[1]Dati finali'!$B$4:$O$40,'[1]Dati finali'!L$42,FALSE)</f>
        <v>3986.496114</v>
      </c>
    </row>
    <row r="13" spans="2:13" x14ac:dyDescent="0.35">
      <c r="B13" t="s">
        <v>29</v>
      </c>
      <c r="C13" s="3">
        <f>VLOOKUP($B13,'[1]Dati finali'!$B$4:$O$40,'[1]Dati finali'!$M$42,FALSE)</f>
        <v>4.0000000000000001E-3</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finali'!F$42,FALSE)</f>
        <v>6.4956673156300822</v>
      </c>
      <c r="H13" s="5">
        <f>VLOOKUP($B13,'[1]Dati finali'!$B$4:$O$40,'[1]Dati finali'!G$42,FALSE)</f>
        <v>1.1578947368421053</v>
      </c>
      <c r="I13" s="2">
        <f>VLOOKUP($B13,'[1]Dati finali'!$B$4:$O$40,'[1]Dati finali'!H$42,FALSE)</f>
        <v>0.24461254612546127</v>
      </c>
      <c r="J13" s="4">
        <f>VLOOKUP($B13,'[1]Dati finali'!$B$4:$O$40,'[1]Dati finali'!I$42,FALSE)</f>
        <v>0.53750999999999993</v>
      </c>
      <c r="K13">
        <f>VLOOKUP($B13,'[1]Dati finali'!$B$4:$O$40,'[1]Dati finali'!J$42,FALSE)</f>
        <v>27733.754503235035</v>
      </c>
      <c r="L13">
        <f>VLOOKUP($B13,'[1]Dati finali'!$B$4:$O$40,'[1]Dati finali'!K$42,FALSE)</f>
        <v>24</v>
      </c>
      <c r="M13" s="7">
        <f>VLOOKUP($B13,'[1]Dati finali'!$B$4:$O$40,'[1]Dati finali'!L$42,FALSE)</f>
        <v>5348.64149</v>
      </c>
    </row>
    <row r="14" spans="2:13" x14ac:dyDescent="0.35">
      <c r="B14" t="s">
        <v>6</v>
      </c>
      <c r="C14" s="3">
        <f>VLOOKUP($B14,'[1]Dati finali'!$B$4:$O$40,'[1]Dati finali'!$M$42,FALSE)</f>
        <v>6.0000000000000001E-3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finali'!F$42,FALSE)</f>
        <v>8.7595639851693914</v>
      </c>
      <c r="H14" s="5">
        <f>VLOOKUP($B14,'[1]Dati finali'!$B$4:$O$40,'[1]Dati finali'!G$42,FALSE)</f>
        <v>1.2543859649122808</v>
      </c>
      <c r="I14" s="2">
        <f>VLOOKUP($B14,'[1]Dati finali'!$B$4:$O$40,'[1]Dati finali'!H$42,FALSE)</f>
        <v>0.16570760233918128</v>
      </c>
      <c r="J14" s="4">
        <f>VLOOKUP($B14,'[1]Dati finali'!$B$4:$O$40,'[1]Dati finali'!I$42,FALSE)</f>
        <v>0.97960999999999998</v>
      </c>
      <c r="K14">
        <f>VLOOKUP($B14,'[1]Dati finali'!$B$4:$O$40,'[1]Dati finali'!J$42,FALSE)</f>
        <v>41965.08520658395</v>
      </c>
      <c r="L14">
        <f>VLOOKUP($B14,'[1]Dati finali'!$B$4:$O$40,'[1]Dati finali'!K$42,FALSE)</f>
        <v>41</v>
      </c>
      <c r="M14" s="7">
        <f>VLOOKUP($B14,'[1]Dati finali'!$B$4:$O$40,'[1]Dati finali'!L$42,FALSE)</f>
        <v>5646.6107910000001</v>
      </c>
    </row>
    <row r="15" spans="2:13" x14ac:dyDescent="0.35">
      <c r="B15" t="s">
        <v>20</v>
      </c>
      <c r="C15" s="3">
        <f>VLOOKUP($B15,'[1]Dati finali'!$B$4:$O$40,'[1]Dati finali'!$M$42,FALSE)</f>
        <v>6.0000000000000001E-3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finali'!F$42,FALSE)</f>
        <v>3.6759041273651438</v>
      </c>
      <c r="H15" s="5">
        <f>VLOOKUP($B15,'[1]Dati finali'!$B$4:$O$40,'[1]Dati finali'!G$42,FALSE)</f>
        <v>1.0175438596491229</v>
      </c>
      <c r="I15" s="2">
        <f>VLOOKUP($B15,'[1]Dati finali'!$B$4:$O$40,'[1]Dati finali'!H$42,FALSE)</f>
        <v>0.54400000000000004</v>
      </c>
      <c r="J15" s="4">
        <f>VLOOKUP($B15,'[1]Dati finali'!$B$4:$O$40,'[1]Dati finali'!I$42,FALSE)</f>
        <v>0.68075000000000008</v>
      </c>
      <c r="K15">
        <f>VLOOKUP($B15,'[1]Dati finali'!$B$4:$O$40,'[1]Dati finali'!J$42,FALSE)</f>
        <v>24735.816612986935</v>
      </c>
      <c r="L15">
        <f>VLOOKUP($B15,'[1]Dati finali'!$B$4:$O$40,'[1]Dati finali'!K$42,FALSE)</f>
        <v>22</v>
      </c>
      <c r="M15" s="7">
        <f>VLOOKUP($B15,'[1]Dati finali'!$B$4:$O$40,'[1]Dati finali'!L$42,FALSE)</f>
        <v>6316.579033</v>
      </c>
    </row>
    <row r="16" spans="2:13" x14ac:dyDescent="0.35">
      <c r="B16" t="s">
        <v>31</v>
      </c>
      <c r="C16" s="3">
        <f>VLOOKUP($B16,'[1]Dati finali'!$B$4:$O$40,'[1]Dati finali'!$M$42,FALSE)</f>
        <v>6.0000000000000001E-3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finali'!F$42,FALSE)</f>
        <v>6.0711060787623232</v>
      </c>
      <c r="H16" s="5">
        <f>VLOOKUP($B16,'[1]Dati finali'!$B$4:$O$40,'[1]Dati finali'!G$42,FALSE)</f>
        <v>1.1052631578947369</v>
      </c>
      <c r="I16" s="2">
        <f>VLOOKUP($B16,'[1]Dati finali'!$B$4:$O$40,'[1]Dati finali'!H$42,FALSE)</f>
        <v>0.38106081573197381</v>
      </c>
      <c r="J16" s="4">
        <f>VLOOKUP($B16,'[1]Dati finali'!$B$4:$O$40,'[1]Dati finali'!I$42,FALSE)</f>
        <v>0.80079999999999996</v>
      </c>
      <c r="K16">
        <f>VLOOKUP($B16,'[1]Dati finali'!$B$4:$O$40,'[1]Dati finali'!J$42,FALSE)</f>
        <v>33331.449418750446</v>
      </c>
      <c r="L16">
        <f>VLOOKUP($B16,'[1]Dati finali'!$B$4:$O$40,'[1]Dati finali'!K$42,FALSE)</f>
        <v>6</v>
      </c>
      <c r="M16" s="7">
        <f>VLOOKUP($B16,'[1]Dati finali'!$B$4:$O$40,'[1]Dati finali'!L$42,FALSE)</f>
        <v>4488.0469249999996</v>
      </c>
    </row>
    <row r="17" spans="2:13" x14ac:dyDescent="0.35">
      <c r="B17" t="s">
        <v>8</v>
      </c>
      <c r="C17" s="3">
        <f>VLOOKUP($B17,'[1]Dati finali'!$B$4:$O$40,'[1]Dati finali'!$M$42,FALSE)</f>
        <v>7.0000000000000001E-3</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finali'!F$42,FALSE)</f>
        <v>6.370813979217516</v>
      </c>
      <c r="H17" s="5">
        <f>VLOOKUP($B17,'[1]Dati finali'!$B$4:$O$40,'[1]Dati finali'!G$42,FALSE)</f>
        <v>1.0789473684210527</v>
      </c>
      <c r="I17" s="2">
        <f>VLOOKUP($B17,'[1]Dati finali'!$B$4:$O$40,'[1]Dati finali'!H$42,FALSE)</f>
        <v>8.6530612244897956E-2</v>
      </c>
      <c r="J17" s="4">
        <f>VLOOKUP($B17,'[1]Dati finali'!$B$4:$O$40,'[1]Dati finali'!I$42,FALSE)</f>
        <v>0.66835999999999995</v>
      </c>
      <c r="K17">
        <f>VLOOKUP($B17,'[1]Dati finali'!$B$4:$O$40,'[1]Dati finali'!J$42,FALSE)</f>
        <v>30266.202047392988</v>
      </c>
      <c r="L17">
        <f>VLOOKUP($B17,'[1]Dati finali'!$B$4:$O$40,'[1]Dati finali'!K$42,FALSE)</f>
        <v>40</v>
      </c>
      <c r="M17" s="7">
        <f>VLOOKUP($B17,'[1]Dati finali'!$B$4:$O$40,'[1]Dati finali'!L$42,FALSE)</f>
        <v>3905.06351</v>
      </c>
    </row>
    <row r="18" spans="2:13" x14ac:dyDescent="0.35">
      <c r="B18" t="s">
        <v>18</v>
      </c>
      <c r="C18" s="3">
        <f>VLOOKUP($B18,'[1]Dati finali'!$B$4:$O$40,'[1]Dati finali'!$M$42,FALSE)</f>
        <v>7.0000000000000001E-3</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finali'!F$42,FALSE)</f>
        <v>8.3454982162721922</v>
      </c>
      <c r="H18" s="5">
        <f>VLOOKUP($B18,'[1]Dati finali'!$B$4:$O$40,'[1]Dati finali'!G$42,FALSE)</f>
        <v>1.2017543859649125</v>
      </c>
      <c r="I18" s="2">
        <f>VLOOKUP($B18,'[1]Dati finali'!$B$4:$O$40,'[1]Dati finali'!H$42,FALSE)</f>
        <v>0.24720394736842105</v>
      </c>
      <c r="J18" s="4">
        <f>VLOOKUP($B18,'[1]Dati finali'!$B$4:$O$40,'[1]Dati finali'!I$42,FALSE)</f>
        <v>0.62946999999999997</v>
      </c>
      <c r="K18">
        <f>VLOOKUP($B18,'[1]Dati finali'!$B$4:$O$40,'[1]Dati finali'!J$42,FALSE)</f>
        <v>66358.098990725048</v>
      </c>
      <c r="L18">
        <f>VLOOKUP($B18,'[1]Dati finali'!$B$4:$O$40,'[1]Dati finali'!K$42,FALSE)</f>
        <v>19</v>
      </c>
      <c r="M18" s="7">
        <f>VLOOKUP($B18,'[1]Dati finali'!$B$4:$O$40,'[1]Dati finali'!L$42,FALSE)</f>
        <v>5924.2219409999998</v>
      </c>
    </row>
    <row r="19" spans="2:13" x14ac:dyDescent="0.35">
      <c r="B19" t="s">
        <v>30</v>
      </c>
      <c r="C19" s="3">
        <f>VLOOKUP($B19,'[1]Dati finali'!$B$4:$O$40,'[1]Dati finali'!$M$42,FALSE)</f>
        <v>8.0000000000000002E-3</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finali'!F$42,FALSE)</f>
        <v>7.0239271991599912</v>
      </c>
      <c r="H19" s="5">
        <f>VLOOKUP($B19,'[1]Dati finali'!$B$4:$O$40,'[1]Dati finali'!G$42,FALSE)</f>
        <v>1.1578947368421053</v>
      </c>
      <c r="I19" s="2">
        <f>VLOOKUP($B19,'[1]Dati finali'!$B$4:$O$40,'[1]Dati finali'!H$42,FALSE)</f>
        <v>0.30648484848484847</v>
      </c>
      <c r="J19" s="4">
        <f>VLOOKUP($B19,'[1]Dati finali'!$B$4:$O$40,'[1]Dati finali'!I$42,FALSE)</f>
        <v>0.54273000000000005</v>
      </c>
      <c r="K19">
        <f>VLOOKUP($B19,'[1]Dati finali'!$B$4:$O$40,'[1]Dati finali'!J$42,FALSE)</f>
        <v>30586.152876945034</v>
      </c>
      <c r="L19">
        <f>VLOOKUP($B19,'[1]Dati finali'!$B$4:$O$40,'[1]Dati finali'!K$42,FALSE)</f>
        <v>5</v>
      </c>
      <c r="M19" s="7">
        <f>VLOOKUP($B19,'[1]Dati finali'!$B$4:$O$40,'[1]Dati finali'!L$42,FALSE)</f>
        <v>5115.4481239999996</v>
      </c>
    </row>
    <row r="20" spans="2:13" x14ac:dyDescent="0.35">
      <c r="B20" t="s">
        <v>16</v>
      </c>
      <c r="C20" s="3">
        <f>VLOOKUP($B20,'[1]Dati finali'!$B$4:$O$40,'[1]Dati finali'!$M$42,FALSE)</f>
        <v>9.0000000000000011E-3</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finali'!F$42,FALSE)</f>
        <v>5.1786652737487886</v>
      </c>
      <c r="H20" s="5">
        <f>VLOOKUP($B20,'[1]Dati finali'!$B$4:$O$40,'[1]Dati finali'!G$42,FALSE)</f>
        <v>1.0350877192982457</v>
      </c>
      <c r="I20" s="2">
        <f>VLOOKUP($B20,'[1]Dati finali'!$B$4:$O$40,'[1]Dati finali'!H$42,FALSE)</f>
        <v>0.10078369905956112</v>
      </c>
      <c r="J20" s="4">
        <f>VLOOKUP($B20,'[1]Dati finali'!$B$4:$O$40,'[1]Dati finali'!I$42,FALSE)</f>
        <v>0.71062000000000003</v>
      </c>
      <c r="K20">
        <f>VLOOKUP($B20,'[1]Dati finali'!$B$4:$O$40,'[1]Dati finali'!J$42,FALSE)</f>
        <v>24656.045439859558</v>
      </c>
      <c r="L20">
        <f>VLOOKUP($B20,'[1]Dati finali'!$B$4:$O$40,'[1]Dati finali'!K$42,FALSE)</f>
        <v>28</v>
      </c>
      <c r="M20" s="7">
        <f>VLOOKUP($B20,'[1]Dati finali'!$B$4:$O$40,'[1]Dati finali'!L$42,FALSE)</f>
        <v>5272.761109</v>
      </c>
    </row>
    <row r="21" spans="2:13" x14ac:dyDescent="0.35">
      <c r="B21" t="s">
        <v>4</v>
      </c>
      <c r="C21" s="3">
        <f>VLOOKUP($B21,'[1]Dati finali'!$B$4:$O$40,'[1]Dati finali'!$M$42,FALSE)</f>
        <v>0.01</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finali'!F$42,FALSE)</f>
        <v>9.4526132402814618</v>
      </c>
      <c r="H21" s="5">
        <f>VLOOKUP($B21,'[1]Dati finali'!$B$4:$O$40,'[1]Dati finali'!G$42,FALSE)</f>
        <v>0.92982456140350889</v>
      </c>
      <c r="I21" s="2">
        <f>VLOOKUP($B21,'[1]Dati finali'!$B$4:$O$40,'[1]Dati finali'!H$42,FALSE)</f>
        <v>0.15845754764042702</v>
      </c>
      <c r="J21" s="4">
        <f>VLOOKUP($B21,'[1]Dati finali'!$B$4:$O$40,'[1]Dati finali'!I$42,FALSE)</f>
        <v>0.91535</v>
      </c>
      <c r="K21">
        <f>VLOOKUP($B21,'[1]Dati finali'!$B$4:$O$40,'[1]Dati finali'!J$42,FALSE)</f>
        <v>37964.025726503154</v>
      </c>
      <c r="L21">
        <f>VLOOKUP($B21,'[1]Dati finali'!$B$4:$O$40,'[1]Dati finali'!K$42,FALSE)</f>
        <v>39</v>
      </c>
      <c r="M21" s="7">
        <f>VLOOKUP($B21,'[1]Dati finali'!$B$4:$O$40,'[1]Dati finali'!L$42,FALSE)</f>
        <v>3958.7349989999998</v>
      </c>
    </row>
    <row r="22" spans="2:13" x14ac:dyDescent="0.35">
      <c r="B22" t="s">
        <v>0</v>
      </c>
      <c r="C22" s="3">
        <f>VLOOKUP($B22,'[1]Dati finali'!$B$4:$O$40,'[1]Dati finali'!$M$42,FALSE)</f>
        <v>1.0999999999999999E-2</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finali'!F$42,FALSE)</f>
        <v>15.639457398098999</v>
      </c>
      <c r="H22" s="5">
        <f>VLOOKUP($B22,'[1]Dati finali'!$B$4:$O$40,'[1]Dati finali'!G$42,FALSE)</f>
        <v>0.71052631578947378</v>
      </c>
      <c r="I22" s="2">
        <f>VLOOKUP($B22,'[1]Dati finali'!$B$4:$O$40,'[1]Dati finali'!H$42,FALSE)</f>
        <v>0.65241799578693949</v>
      </c>
      <c r="J22" s="4">
        <f>VLOOKUP($B22,'[1]Dati finali'!$B$4:$O$40,'[1]Dati finali'!I$42,FALSE)</f>
        <v>0.81349999999999989</v>
      </c>
      <c r="K22">
        <f>VLOOKUP($B22,'[1]Dati finali'!$B$4:$O$40,'[1]Dati finali'!J$42,FALSE)</f>
        <v>40969.205896074651</v>
      </c>
      <c r="L22">
        <f>VLOOKUP($B22,'[1]Dati finali'!$B$4:$O$40,'[1]Dati finali'!K$42,FALSE)</f>
        <v>25</v>
      </c>
      <c r="M22" s="7">
        <f>VLOOKUP($B22,'[1]Dati finali'!$B$4:$O$40,'[1]Dati finali'!L$42,FALSE)</f>
        <v>5046.9707070000004</v>
      </c>
    </row>
    <row r="23" spans="2:13" x14ac:dyDescent="0.35">
      <c r="B23" t="s">
        <v>1</v>
      </c>
      <c r="C23" s="3">
        <f>VLOOKUP($B23,'[1]Dati finali'!$B$4:$O$40,'[1]Dati finali'!$M$42,FALSE)</f>
        <v>1.2E-2</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finali'!F$42,FALSE)</f>
        <v>16.24094871907003</v>
      </c>
      <c r="H23" s="5">
        <f>VLOOKUP($B23,'[1]Dati finali'!$B$4:$O$40,'[1]Dati finali'!G$42,FALSE)</f>
        <v>0.6228070175438597</v>
      </c>
      <c r="I23" s="2">
        <f>VLOOKUP($B23,'[1]Dati finali'!$B$4:$O$40,'[1]Dati finali'!H$42,FALSE)</f>
        <v>0.14652498907518571</v>
      </c>
      <c r="J23" s="4">
        <f>VLOOKUP($B23,'[1]Dati finali'!$B$4:$O$40,'[1]Dati finali'!I$42,FALSE)</f>
        <v>0.82058000000000009</v>
      </c>
      <c r="K23">
        <f>VLOOKUP($B23,'[1]Dati finali'!$B$4:$O$40,'[1]Dati finali'!J$42,FALSE)</f>
        <v>52220.756109073707</v>
      </c>
      <c r="L23">
        <f>VLOOKUP($B23,'[1]Dati finali'!$B$4:$O$40,'[1]Dati finali'!K$42,FALSE)</f>
        <v>26</v>
      </c>
      <c r="M23" s="7">
        <f>VLOOKUP($B23,'[1]Dati finali'!$B$4:$O$40,'[1]Dati finali'!L$42,FALSE)</f>
        <v>4499.1513709999999</v>
      </c>
    </row>
    <row r="24" spans="2:13" x14ac:dyDescent="0.35">
      <c r="B24" t="s">
        <v>3</v>
      </c>
      <c r="C24" s="3">
        <f>VLOOKUP($B24,'[1]Dati finali'!$B$4:$O$40,'[1]Dati finali'!$M$42,FALSE)</f>
        <v>1.2E-2</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finali'!F$42,FALSE)</f>
        <v>12.084542349790549</v>
      </c>
      <c r="H24" s="5">
        <f>VLOOKUP($B24,'[1]Dati finali'!$B$4:$O$40,'[1]Dati finali'!G$42,FALSE)</f>
        <v>1.0701754385964912</v>
      </c>
      <c r="I24" s="2">
        <f>VLOOKUP($B24,'[1]Dati finali'!$B$4:$O$40,'[1]Dati finali'!H$42,FALSE)</f>
        <v>2.8395721925133691E-2</v>
      </c>
      <c r="J24" s="4">
        <f>VLOOKUP($B24,'[1]Dati finali'!$B$4:$O$40,'[1]Dati finali'!I$42,FALSE)</f>
        <v>0.81503000000000003</v>
      </c>
      <c r="K24">
        <f>VLOOKUP($B24,'[1]Dati finali'!$B$4:$O$40,'[1]Dati finali'!J$42,FALSE)</f>
        <v>33627.430244398442</v>
      </c>
      <c r="L24">
        <f>VLOOKUP($B24,'[1]Dati finali'!$B$4:$O$40,'[1]Dati finali'!K$42,FALSE)</f>
        <v>80</v>
      </c>
      <c r="M24" s="7">
        <f>VLOOKUP($B24,'[1]Dati finali'!$B$4:$O$40,'[1]Dati finali'!L$42,FALSE)</f>
        <v>4166.0179909999997</v>
      </c>
    </row>
    <row r="25" spans="2:13" x14ac:dyDescent="0.35">
      <c r="B25" t="s">
        <v>14</v>
      </c>
      <c r="C25" s="3">
        <f>VLOOKUP($B25,'[1]Dati finali'!$B$4:$O$40,'[1]Dati finali'!$M$42,FALSE)</f>
        <v>1.4999999999999999E-2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finali'!F$42,FALSE)</f>
        <v>9.7348931897596689</v>
      </c>
      <c r="H25" s="5">
        <f>VLOOKUP($B25,'[1]Dati finali'!$B$4:$O$40,'[1]Dati finali'!G$42,FALSE)</f>
        <v>1.2192982456140351</v>
      </c>
      <c r="I25" s="2">
        <f>VLOOKUP($B25,'[1]Dati finali'!$B$4:$O$40,'[1]Dati finali'!H$42,FALSE)</f>
        <v>0.29015868125096289</v>
      </c>
      <c r="J25" s="4">
        <f>VLOOKUP($B25,'[1]Dati finali'!$B$4:$O$40,'[1]Dati finali'!I$42,FALSE)</f>
        <v>0.77260999999999991</v>
      </c>
      <c r="K25">
        <f>VLOOKUP($B25,'[1]Dati finali'!$B$4:$O$40,'[1]Dati finali'!J$42,FALSE)</f>
        <v>44420.07979267578</v>
      </c>
      <c r="L25">
        <f>VLOOKUP($B25,'[1]Dati finali'!$B$4:$O$40,'[1]Dati finali'!K$42,FALSE)</f>
        <v>30</v>
      </c>
      <c r="M25" s="7">
        <f>VLOOKUP($B25,'[1]Dati finali'!$B$4:$O$40,'[1]Dati finali'!L$42,FALSE)</f>
        <v>5829.8341499999997</v>
      </c>
    </row>
    <row r="26" spans="2:13" x14ac:dyDescent="0.35">
      <c r="B26" t="s">
        <v>13</v>
      </c>
      <c r="C26" s="3">
        <f>VLOOKUP($B26,'[1]Dati finali'!$B$4:$O$40,'[1]Dati finali'!$M$42,FALSE)</f>
        <v>1.8000000000000002E-2</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finali'!F$42,FALSE)</f>
        <v>5.4832745220080632</v>
      </c>
      <c r="H26" s="5">
        <f>VLOOKUP($B26,'[1]Dati finali'!$B$4:$O$40,'[1]Dati finali'!G$42,FALSE)</f>
        <v>1.2192982456140351</v>
      </c>
      <c r="I26" s="2">
        <f>VLOOKUP($B26,'[1]Dati finali'!$B$4:$O$40,'[1]Dati finali'!H$42,FALSE)</f>
        <v>0.17483279395900755</v>
      </c>
      <c r="J26" s="4">
        <f>VLOOKUP($B26,'[1]Dati finali'!$B$4:$O$40,'[1]Dati finali'!I$42,FALSE)</f>
        <v>0.80180000000000007</v>
      </c>
      <c r="K26">
        <f>VLOOKUP($B26,'[1]Dati finali'!$B$4:$O$40,'[1]Dati finali'!J$42,FALSE)</f>
        <v>37588.058140447843</v>
      </c>
      <c r="L26">
        <f>VLOOKUP($B26,'[1]Dati finali'!$B$4:$O$40,'[1]Dati finali'!K$42,FALSE)</f>
        <v>10</v>
      </c>
      <c r="M26" s="7">
        <f>VLOOKUP($B26,'[1]Dati finali'!$B$4:$O$40,'[1]Dati finali'!L$42,FALSE)</f>
        <v>5422.6711299999997</v>
      </c>
    </row>
    <row r="27" spans="2:13" x14ac:dyDescent="0.35">
      <c r="B27" t="s">
        <v>22</v>
      </c>
      <c r="C27" s="3">
        <f>VLOOKUP($B27,'[1]Dati finali'!$B$4:$O$40,'[1]Dati finali'!$M$42,FALSE)</f>
        <v>1.9E-2</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finali'!F$42,FALSE)</f>
        <v>15.930448792109081</v>
      </c>
      <c r="H27" s="5">
        <f>VLOOKUP($B27,'[1]Dati finali'!$B$4:$O$40,'[1]Dati finali'!G$42,FALSE)</f>
        <v>1.0438596491228072</v>
      </c>
      <c r="I27" s="2">
        <f>VLOOKUP($B27,'[1]Dati finali'!$B$4:$O$40,'[1]Dati finali'!H$42,FALSE)</f>
        <v>0.19813043478260869</v>
      </c>
      <c r="J27" s="4">
        <f>VLOOKUP($B27,'[1]Dati finali'!$B$4:$O$40,'[1]Dati finali'!I$42,FALSE)</f>
        <v>0.90727000000000002</v>
      </c>
      <c r="K27">
        <f>VLOOKUP($B27,'[1]Dati finali'!$B$4:$O$40,'[1]Dati finali'!J$42,FALSE)</f>
        <v>91004.175298679198</v>
      </c>
      <c r="L27">
        <f>VLOOKUP($B27,'[1]Dati finali'!$B$4:$O$40,'[1]Dati finali'!K$42,FALSE)</f>
        <v>20</v>
      </c>
      <c r="M27" s="7">
        <f>VLOOKUP($B27,'[1]Dati finali'!$B$4:$O$40,'[1]Dati finali'!L$42,FALSE)</f>
        <v>5509.6559569999999</v>
      </c>
    </row>
    <row r="28" spans="2:13" x14ac:dyDescent="0.35">
      <c r="B28" t="s">
        <v>34</v>
      </c>
      <c r="C28" s="3">
        <f>VLOOKUP($B28,'[1]Dati finali'!$B$4:$O$40,'[1]Dati finali'!$M$42,FALSE)</f>
        <v>1.9E-2</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finali'!F$42,FALSE)</f>
        <v>5.8128979534110581</v>
      </c>
      <c r="H28" s="5">
        <f>VLOOKUP($B28,'[1]Dati finali'!$B$4:$O$40,'[1]Dati finali'!G$42,FALSE)</f>
        <v>1.2807017543859649</v>
      </c>
      <c r="I28" s="2">
        <f>VLOOKUP($B28,'[1]Dati finali'!$B$4:$O$40,'[1]Dati finali'!H$42,FALSE)</f>
        <v>0.24521508544490278</v>
      </c>
      <c r="J28" s="4">
        <f>VLOOKUP($B28,'[1]Dati finali'!$B$4:$O$40,'[1]Dati finali'!I$42,FALSE)</f>
        <v>0.83143</v>
      </c>
      <c r="K28">
        <f>VLOOKUP($B28,'[1]Dati finali'!$B$4:$O$40,'[1]Dati finali'!J$42,FALSE)</f>
        <v>37955.073294435715</v>
      </c>
      <c r="L28">
        <f>VLOOKUP($B28,'[1]Dati finali'!$B$4:$O$40,'[1]Dati finali'!K$42,FALSE)</f>
        <v>12</v>
      </c>
      <c r="M28" s="7">
        <f>VLOOKUP($B28,'[1]Dati finali'!$B$4:$O$40,'[1]Dati finali'!L$42,FALSE)</f>
        <v>5729.8941359999999</v>
      </c>
    </row>
    <row r="29" spans="2:13" x14ac:dyDescent="0.35">
      <c r="B29" t="s">
        <v>27</v>
      </c>
      <c r="C29" s="3">
        <f>VLOOKUP($B29,'[1]Dati finali'!$B$4:$O$40,'[1]Dati finali'!$M$42,FALSE)</f>
        <v>1.9000000000000003E-2</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finali'!F$42,FALSE)</f>
        <v>5.3113478998898884</v>
      </c>
      <c r="H29" s="5">
        <f>VLOOKUP($B29,'[1]Dati finali'!$B$4:$O$40,'[1]Dati finali'!G$42,FALSE)</f>
        <v>1.3508771929824563</v>
      </c>
      <c r="I29" s="2">
        <f>VLOOKUP($B29,'[1]Dati finali'!$B$4:$O$40,'[1]Dati finali'!H$42,FALSE)</f>
        <v>0.53502487562189049</v>
      </c>
      <c r="J29" s="4">
        <f>VLOOKUP($B29,'[1]Dati finali'!$B$4:$O$40,'[1]Dati finali'!I$42,FALSE)</f>
        <v>0.64651999999999998</v>
      </c>
      <c r="K29">
        <f>VLOOKUP($B29,'[1]Dati finali'!$B$4:$O$40,'[1]Dati finali'!J$42,FALSE)</f>
        <v>27783.081655469832</v>
      </c>
      <c r="L29">
        <f>VLOOKUP($B29,'[1]Dati finali'!$B$4:$O$40,'[1]Dati finali'!K$42,FALSE)</f>
        <v>7</v>
      </c>
      <c r="M29" s="7">
        <f>VLOOKUP($B29,'[1]Dati finali'!$B$4:$O$40,'[1]Dati finali'!L$42,FALSE)</f>
        <v>4297.4206020000001</v>
      </c>
    </row>
    <row r="30" spans="2:13" x14ac:dyDescent="0.35">
      <c r="B30" t="s">
        <v>5</v>
      </c>
      <c r="C30" s="3">
        <f>VLOOKUP($B30,'[1]Dati finali'!$B$4:$O$40,'[1]Dati finali'!$M$42,FALSE)</f>
        <v>0.02</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finali'!F$42,FALSE)</f>
        <v>8.0066597576565304</v>
      </c>
      <c r="H30" s="5">
        <f>VLOOKUP($B30,'[1]Dati finali'!$B$4:$O$40,'[1]Dati finali'!G$42,FALSE)</f>
        <v>1.0526315789473684</v>
      </c>
      <c r="I30" s="2">
        <f>VLOOKUP($B30,'[1]Dati finali'!$B$4:$O$40,'[1]Dati finali'!H$42,FALSE)</f>
        <v>0.74774668630338736</v>
      </c>
      <c r="J30" s="4">
        <f>VLOOKUP($B30,'[1]Dati finali'!$B$4:$O$40,'[1]Dati finali'!I$42,FALSE)</f>
        <v>0.58094000000000001</v>
      </c>
      <c r="K30">
        <f>VLOOKUP($B30,'[1]Dati finali'!$B$4:$O$40,'[1]Dati finali'!J$42,FALSE)</f>
        <v>45962.942412958422</v>
      </c>
      <c r="L30">
        <f>VLOOKUP($B30,'[1]Dati finali'!$B$4:$O$40,'[1]Dati finali'!K$42,FALSE)</f>
        <v>18</v>
      </c>
      <c r="M30" s="7">
        <f>VLOOKUP($B30,'[1]Dati finali'!$B$4:$O$40,'[1]Dati finali'!L$42,FALSE)</f>
        <v>5352.3429720000004</v>
      </c>
    </row>
    <row r="31" spans="2:13" x14ac:dyDescent="0.35">
      <c r="B31" t="s">
        <v>2</v>
      </c>
      <c r="C31" s="3">
        <f>VLOOKUP($B31,'[1]Dati finali'!$B$4:$O$40,'[1]Dati finali'!$M$42,FALSE)</f>
        <v>2.1999999999999999E-2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finali'!F$42,FALSE)</f>
        <v>6.9802288506269496</v>
      </c>
      <c r="H31" s="5">
        <f>VLOOKUP($B31,'[1]Dati finali'!$B$4:$O$40,'[1]Dati finali'!G$42,FALSE)</f>
        <v>0.8421052631578948</v>
      </c>
      <c r="I31" s="2">
        <f>VLOOKUP($B31,'[1]Dati finali'!$B$4:$O$40,'[1]Dati finali'!H$42,FALSE)</f>
        <v>0.24825304897932565</v>
      </c>
      <c r="J31" s="4">
        <f>VLOOKUP($B31,'[1]Dati finali'!$B$4:$O$40,'[1]Dati finali'!I$42,FALSE)</f>
        <v>0.5796</v>
      </c>
      <c r="K31">
        <f>VLOOKUP($B31,'[1]Dati finali'!$B$4:$O$40,'[1]Dati finali'!J$42,FALSE)</f>
        <v>14742.756017137894</v>
      </c>
      <c r="L31">
        <f>VLOOKUP($B31,'[1]Dati finali'!$B$4:$O$40,'[1]Dati finali'!K$42,FALSE)</f>
        <v>109</v>
      </c>
      <c r="M31" s="7">
        <f>VLOOKUP($B31,'[1]Dati finali'!$B$4:$O$40,'[1]Dati finali'!L$42,FALSE)</f>
        <v>4432.5246950000001</v>
      </c>
    </row>
    <row r="32" spans="2:13" x14ac:dyDescent="0.35">
      <c r="B32" t="s">
        <v>24</v>
      </c>
      <c r="C32" s="3">
        <f>VLOOKUP($B32,'[1]Dati finali'!$B$4:$O$40,'[1]Dati finali'!$M$42,FALSE)</f>
        <v>2.1999999999999999E-2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finali'!F$42,FALSE)</f>
        <v>9.6294022671366832</v>
      </c>
      <c r="H32" s="5">
        <f>VLOOKUP($B32,'[1]Dati finali'!$B$4:$O$40,'[1]Dati finali'!G$42,FALSE)</f>
        <v>1.4736842105263159</v>
      </c>
      <c r="I32" s="2">
        <f>VLOOKUP($B32,'[1]Dati finali'!$B$4:$O$40,'[1]Dati finali'!H$42,FALSE)</f>
        <v>0.12103298611111112</v>
      </c>
      <c r="J32" s="4">
        <f>VLOOKUP($B32,'[1]Dati finali'!$B$4:$O$40,'[1]Dati finali'!I$42,FALSE)</f>
        <v>0.91076999999999997</v>
      </c>
      <c r="K32">
        <f>VLOOKUP($B32,'[1]Dati finali'!$B$4:$O$40,'[1]Dati finali'!J$42,FALSE)</f>
        <v>46055.498481981653</v>
      </c>
      <c r="L32">
        <f>VLOOKUP($B32,'[1]Dati finali'!$B$4:$O$40,'[1]Dati finali'!K$42,FALSE)</f>
        <v>36</v>
      </c>
      <c r="M32" s="7">
        <f>VLOOKUP($B32,'[1]Dati finali'!$B$4:$O$40,'[1]Dati finali'!L$42,FALSE)</f>
        <v>5816.8789630000001</v>
      </c>
    </row>
    <row r="33" spans="2:13" x14ac:dyDescent="0.35">
      <c r="B33" t="s">
        <v>12</v>
      </c>
      <c r="C33" s="3">
        <f>VLOOKUP($B33,'[1]Dati finali'!$B$4:$O$40,'[1]Dati finali'!$M$42,FALSE)</f>
        <v>2.5999999999999999E-2</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finali'!F$42,FALSE)</f>
        <v>8.3204921177477473</v>
      </c>
      <c r="H33" s="5">
        <f>VLOOKUP($B33,'[1]Dati finali'!$B$4:$O$40,'[1]Dati finali'!G$42,FALSE)</f>
        <v>1.2719298245614037</v>
      </c>
      <c r="I33" s="2">
        <f>VLOOKUP($B33,'[1]Dati finali'!$B$4:$O$40,'[1]Dati finali'!H$42,FALSE)</f>
        <v>0.4419622093023256</v>
      </c>
      <c r="J33" s="4">
        <f>VLOOKUP($B33,'[1]Dati finali'!$B$4:$O$40,'[1]Dati finali'!I$42,FALSE)</f>
        <v>0.85325000000000006</v>
      </c>
      <c r="K33">
        <f>VLOOKUP($B33,'[1]Dati finali'!$B$4:$O$40,'[1]Dati finali'!J$42,FALSE)</f>
        <v>39356.000800448739</v>
      </c>
      <c r="L33">
        <f>VLOOKUP($B33,'[1]Dati finali'!$B$4:$O$40,'[1]Dati finali'!K$42,FALSE)</f>
        <v>1</v>
      </c>
      <c r="M33" s="7">
        <f>VLOOKUP($B33,'[1]Dati finali'!$B$4:$O$40,'[1]Dati finali'!L$42,FALSE)</f>
        <v>6690.428715</v>
      </c>
    </row>
    <row r="34" spans="2:13" x14ac:dyDescent="0.35">
      <c r="B34" t="s">
        <v>33</v>
      </c>
      <c r="C34" s="3">
        <f>VLOOKUP($B34,'[1]Dati finali'!$B$4:$O$40,'[1]Dati finali'!$M$42,FALSE)</f>
        <v>2.7E-2</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finali'!F$42,FALSE)</f>
        <v>4.7279349174522656</v>
      </c>
      <c r="H34" s="5">
        <f>VLOOKUP($B34,'[1]Dati finali'!$B$4:$O$40,'[1]Dati finali'!G$42,FALSE)</f>
        <v>1.2719298245614037</v>
      </c>
      <c r="I34" s="2">
        <f>VLOOKUP($B34,'[1]Dati finali'!$B$4:$O$40,'[1]Dati finali'!H$42,FALSE)</f>
        <v>0.56096439169139467</v>
      </c>
      <c r="J34" s="4">
        <f>VLOOKUP($B34,'[1]Dati finali'!$B$4:$O$40,'[1]Dati finali'!I$42,FALSE)</f>
        <v>0.73760999999999999</v>
      </c>
      <c r="K34">
        <f>VLOOKUP($B34,'[1]Dati finali'!$B$4:$O$40,'[1]Dati finali'!J$42,FALSE)</f>
        <v>56765.024125018397</v>
      </c>
      <c r="L34">
        <f>VLOOKUP($B34,'[1]Dati finali'!$B$4:$O$40,'[1]Dati finali'!K$42,FALSE)</f>
        <v>16</v>
      </c>
      <c r="M34" s="7">
        <f>VLOOKUP($B34,'[1]Dati finali'!$B$4:$O$40,'[1]Dati finali'!L$42,FALSE)</f>
        <v>5213.5373970000001</v>
      </c>
    </row>
    <row r="35" spans="2:13" x14ac:dyDescent="0.35">
      <c r="B35" t="s">
        <v>10</v>
      </c>
      <c r="C35" s="3">
        <f>VLOOKUP($B35,'[1]Dati finali'!$B$4:$O$40,'[1]Dati finali'!$M$42,FALSE)</f>
        <v>2.7000000000000003E-2</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finali'!F$42,FALSE)</f>
        <v>6.0259514566103967</v>
      </c>
      <c r="H35" s="5">
        <f>VLOOKUP($B35,'[1]Dati finali'!$B$4:$O$40,'[1]Dati finali'!G$42,FALSE)</f>
        <v>1.3596491228070178</v>
      </c>
      <c r="I35" s="2">
        <f>VLOOKUP($B35,'[1]Dati finali'!$B$4:$O$40,'[1]Dati finali'!H$42,FALSE)</f>
        <v>0.60297712418300653</v>
      </c>
      <c r="J35" s="4">
        <f>VLOOKUP($B35,'[1]Dati finali'!$B$4:$O$40,'[1]Dati finali'!I$42,FALSE)</f>
        <v>0.87757000000000007</v>
      </c>
      <c r="K35">
        <f>VLOOKUP($B35,'[1]Dati finali'!$B$4:$O$40,'[1]Dati finali'!J$42,FALSE)</f>
        <v>45056.267280748551</v>
      </c>
      <c r="L35">
        <f>VLOOKUP($B35,'[1]Dati finali'!$B$4:$O$40,'[1]Dati finali'!K$42,FALSE)</f>
        <v>4</v>
      </c>
      <c r="M35" s="7">
        <f>VLOOKUP($B35,'[1]Dati finali'!$B$4:$O$40,'[1]Dati finali'!L$42,FALSE)</f>
        <v>6183.3256810000003</v>
      </c>
    </row>
    <row r="36" spans="2:13" x14ac:dyDescent="0.35">
      <c r="B36" t="s">
        <v>32</v>
      </c>
      <c r="C36" s="3">
        <f>VLOOKUP($B36,'[1]Dati finali'!$B$4:$O$40,'[1]Dati finali'!$M$42,FALSE)</f>
        <v>5.3000000000000005E-2</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finali'!F$42,FALSE)</f>
        <v>4.1875443523117086</v>
      </c>
      <c r="H36" s="5">
        <f>VLOOKUP($B36,'[1]Dati finali'!$B$4:$O$40,'[1]Dati finali'!G$42,FALSE)</f>
        <v>1.2456140350877194</v>
      </c>
      <c r="I36" s="2">
        <f>VLOOKUP($B36,'[1]Dati finali'!$B$4:$O$40,'[1]Dati finali'!H$42,FALSE)</f>
        <v>0.57096156310057655</v>
      </c>
      <c r="J36" s="4">
        <f>VLOOKUP($B36,'[1]Dati finali'!$B$4:$O$40,'[1]Dati finali'!I$42,FALSE)</f>
        <v>0.87146000000000001</v>
      </c>
      <c r="K36">
        <f>VLOOKUP($B36,'[1]Dati finali'!$B$4:$O$40,'[1]Dati finali'!J$42,FALSE)</f>
        <v>44042.249785595603</v>
      </c>
      <c r="L36">
        <f>VLOOKUP($B36,'[1]Dati finali'!$B$4:$O$40,'[1]Dati finali'!K$42,FALSE)</f>
        <v>3</v>
      </c>
      <c r="M36" s="7">
        <f>VLOOKUP($B36,'[1]Dati finali'!$B$4:$O$40,'[1]Dati finali'!L$42,FALSE)</f>
        <v>6588.63796</v>
      </c>
    </row>
    <row r="37" spans="2:13" x14ac:dyDescent="0.35">
      <c r="B37" t="s">
        <v>17</v>
      </c>
      <c r="C37" s="3">
        <f>VLOOKUP($B37,'[1]Dati finali'!$B$4:$O$40,'[1]Dati finali'!$M$42,FALSE)</f>
        <v>0.14000000000000001</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finali'!F$42,FALSE)</f>
        <v>10.38728453100515</v>
      </c>
      <c r="H37" s="5">
        <f>VLOOKUP($B37,'[1]Dati finali'!$B$4:$O$40,'[1]Dati finali'!G$42,FALSE)</f>
        <v>1.4824561403508774</v>
      </c>
      <c r="I37" s="2">
        <f>VLOOKUP($B37,'[1]Dati finali'!$B$4:$O$40,'[1]Dati finali'!H$42,FALSE)</f>
        <v>0.99986000000000008</v>
      </c>
      <c r="J37" s="4">
        <f>VLOOKUP($B37,'[1]Dati finali'!$B$4:$O$40,'[1]Dati finali'!I$42,FALSE)</f>
        <v>0.93772999999999995</v>
      </c>
      <c r="K37">
        <f>VLOOKUP($B37,'[1]Dati finali'!$B$4:$O$40,'[1]Dati finali'!J$42,FALSE)</f>
        <v>46625.174468334641</v>
      </c>
      <c r="L37">
        <f>VLOOKUP($B37,'[1]Dati finali'!$B$4:$O$40,'[1]Dati finali'!K$42,FALSE)</f>
        <v>2</v>
      </c>
      <c r="M37" s="7">
        <f>VLOOKUP($B37,'[1]Dati finali'!$B$4:$O$40,'[1]Dati finali'!L$42,FALSE)</f>
        <v>7125.3528500000002</v>
      </c>
    </row>
    <row r="38" spans="2:13" x14ac:dyDescent="0.35">
      <c r="B38" t="s">
        <v>25</v>
      </c>
      <c r="C38" s="3">
        <f>VLOOKUP($B38,'[1]Dati finali'!$B$4:$O$40,'[1]Dati finali'!$M$42,FALSE)</f>
        <v>0.39200000000000002</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finali'!F$42,FALSE)</f>
        <v>8.4423499679476492</v>
      </c>
      <c r="H38" s="5">
        <f>VLOOKUP($B38,'[1]Dati finali'!$B$4:$O$40,'[1]Dati finali'!G$42,FALSE)</f>
        <v>1.56140350877193</v>
      </c>
      <c r="I38" s="2">
        <f>VLOOKUP($B38,'[1]Dati finali'!$B$4:$O$40,'[1]Dati finali'!H$42,FALSE)</f>
        <v>0.97569731543624161</v>
      </c>
      <c r="J38" s="4">
        <f>VLOOKUP($B38,'[1]Dati finali'!$B$4:$O$40,'[1]Dati finali'!I$42,FALSE)</f>
        <v>0.81870999999999994</v>
      </c>
      <c r="K38">
        <f>VLOOKUP($B38,'[1]Dati finali'!$B$4:$O$40,'[1]Dati finali'!J$42,FALSE)</f>
        <v>53872.17663996949</v>
      </c>
      <c r="L38">
        <f>VLOOKUP($B38,'[1]Dati finali'!$B$4:$O$40,'[1]Dati finali'!K$42,FALSE)</f>
        <v>17</v>
      </c>
      <c r="M38" s="7">
        <f>VLOOKUP($B38,'[1]Dati finali'!$B$4:$O$40,'[1]Dati finali'!L$42,FALSE)</f>
        <v>6653.4138949999997</v>
      </c>
    </row>
    <row r="41" spans="2:13" x14ac:dyDescent="0.35">
      <c r="B41" t="s">
        <v>46</v>
      </c>
    </row>
    <row r="42" spans="2:13" ht="15" thickBot="1" x14ac:dyDescent="0.4"/>
    <row r="43" spans="2:13" x14ac:dyDescent="0.35">
      <c r="B43" s="10" t="s">
        <v>47</v>
      </c>
      <c r="C43" s="10"/>
    </row>
    <row r="44" spans="2:13" x14ac:dyDescent="0.35">
      <c r="B44" s="11" t="s">
        <v>48</v>
      </c>
      <c r="C44">
        <v>0.76469642812427285</v>
      </c>
    </row>
    <row r="45" spans="2:13" x14ac:dyDescent="0.35">
      <c r="B45" t="s">
        <v>49</v>
      </c>
      <c r="C45">
        <v>0.58476062718602118</v>
      </c>
    </row>
    <row r="46" spans="2:13" x14ac:dyDescent="0.35">
      <c r="B46" s="11" t="s">
        <v>50</v>
      </c>
      <c r="C46">
        <v>0.41174422184686338</v>
      </c>
    </row>
    <row r="47" spans="2:13" x14ac:dyDescent="0.35">
      <c r="B47" t="s">
        <v>51</v>
      </c>
      <c r="C47">
        <v>5.2094372200703593E-2</v>
      </c>
    </row>
    <row r="48" spans="2:13"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10</v>
      </c>
      <c r="D52">
        <v>9.1721776097492325E-2</v>
      </c>
      <c r="E52">
        <v>9.1721776097492321E-3</v>
      </c>
      <c r="F52">
        <v>3.379798730876046</v>
      </c>
      <c r="G52">
        <v>7.0180961832030661E-3</v>
      </c>
    </row>
    <row r="53" spans="2:10" x14ac:dyDescent="0.35">
      <c r="B53" t="s">
        <v>55</v>
      </c>
      <c r="C53">
        <v>24</v>
      </c>
      <c r="D53">
        <v>6.5131766759650545E-2</v>
      </c>
      <c r="E53">
        <v>2.7138236149854395E-3</v>
      </c>
    </row>
    <row r="54" spans="2:10" ht="15" thickBot="1" x14ac:dyDescent="0.4">
      <c r="B54" s="8" t="s">
        <v>56</v>
      </c>
      <c r="C54" s="8">
        <v>34</v>
      </c>
      <c r="D54" s="8">
        <v>0.15685354285714287</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-0.2578837916806605</v>
      </c>
      <c r="D57">
        <v>0.11273703493623992</v>
      </c>
      <c r="E57">
        <v>-2.2874807007875493</v>
      </c>
      <c r="F57">
        <v>3.1279412044105982E-2</v>
      </c>
      <c r="G57">
        <v>-0.49056159592777449</v>
      </c>
      <c r="H57">
        <v>-2.520598743354649E-2</v>
      </c>
      <c r="I57">
        <v>-0.49056159592777449</v>
      </c>
      <c r="J57">
        <v>-2.520598743354649E-2</v>
      </c>
    </row>
    <row r="58" spans="2:10" x14ac:dyDescent="0.35">
      <c r="B58" t="s">
        <v>35</v>
      </c>
      <c r="C58">
        <v>4.8739608268994448E-2</v>
      </c>
      <c r="D58">
        <v>0.12046564855874986</v>
      </c>
      <c r="E58">
        <v>0.40459341606603016</v>
      </c>
      <c r="F58">
        <v>0.68935970554165271</v>
      </c>
      <c r="G58">
        <v>-0.19988927051699659</v>
      </c>
      <c r="H58">
        <v>0.29736848705498548</v>
      </c>
      <c r="I58">
        <v>-0.19988927051699659</v>
      </c>
      <c r="J58">
        <v>0.29736848705498548</v>
      </c>
    </row>
    <row r="59" spans="2:10" x14ac:dyDescent="0.35">
      <c r="B59" t="s">
        <v>36</v>
      </c>
      <c r="C59">
        <v>1.7476860309653397E-7</v>
      </c>
      <c r="D59">
        <v>1.8555037580416511E-6</v>
      </c>
      <c r="E59">
        <v>9.4189301605613285E-2</v>
      </c>
      <c r="F59">
        <v>0.92574073885778141</v>
      </c>
      <c r="G59">
        <v>-3.6548029342210256E-6</v>
      </c>
      <c r="H59">
        <v>4.0043401404140935E-6</v>
      </c>
      <c r="I59">
        <v>-3.6548029342210256E-6</v>
      </c>
      <c r="J59">
        <v>4.0043401404140935E-6</v>
      </c>
    </row>
    <row r="60" spans="2:10" x14ac:dyDescent="0.35">
      <c r="B60" t="s">
        <v>37</v>
      </c>
      <c r="C60">
        <v>-0.27989413774314253</v>
      </c>
      <c r="D60">
        <v>0.20539928803033003</v>
      </c>
      <c r="E60">
        <v>-1.3626830960670726</v>
      </c>
      <c r="F60">
        <v>0.18563329444531096</v>
      </c>
      <c r="G60">
        <v>-0.70381743286836118</v>
      </c>
      <c r="H60">
        <v>0.14402915738207611</v>
      </c>
      <c r="I60">
        <v>-0.70381743286836118</v>
      </c>
      <c r="J60">
        <v>0.14402915738207611</v>
      </c>
    </row>
    <row r="61" spans="2:10" x14ac:dyDescent="0.35">
      <c r="B61" t="s">
        <v>38</v>
      </c>
      <c r="C61">
        <v>2.5898179345933297E-3</v>
      </c>
      <c r="D61">
        <v>4.2376184127135286E-3</v>
      </c>
      <c r="E61">
        <v>0.61114939627963305</v>
      </c>
      <c r="F61">
        <v>0.54684612410553401</v>
      </c>
      <c r="G61">
        <v>-6.1561966121345593E-3</v>
      </c>
      <c r="H61">
        <v>1.1335832481321218E-2</v>
      </c>
      <c r="I61">
        <v>-6.1561966121345593E-3</v>
      </c>
      <c r="J61">
        <v>1.1335832481321218E-2</v>
      </c>
    </row>
    <row r="62" spans="2:10" x14ac:dyDescent="0.35">
      <c r="B62" t="s">
        <v>39</v>
      </c>
      <c r="C62">
        <v>0.15193443227709244</v>
      </c>
      <c r="D62">
        <v>6.6691167877586499E-2</v>
      </c>
      <c r="E62">
        <v>2.2781792119156217</v>
      </c>
      <c r="F62">
        <v>3.1909247591037797E-2</v>
      </c>
      <c r="G62">
        <v>1.4290626821248487E-2</v>
      </c>
      <c r="H62">
        <v>0.28957823773293639</v>
      </c>
      <c r="I62">
        <v>1.4290626821248487E-2</v>
      </c>
      <c r="J62">
        <v>0.28957823773293639</v>
      </c>
    </row>
    <row r="63" spans="2:10" x14ac:dyDescent="0.35">
      <c r="B63" t="s">
        <v>40</v>
      </c>
      <c r="C63">
        <v>0.14148302766875973</v>
      </c>
      <c r="D63">
        <v>5.9061897772285855E-2</v>
      </c>
      <c r="E63">
        <v>2.3955042591799187</v>
      </c>
      <c r="F63">
        <v>2.475222572012814E-2</v>
      </c>
      <c r="G63">
        <v>1.9585261809517474E-2</v>
      </c>
      <c r="H63">
        <v>0.26338079352800198</v>
      </c>
      <c r="I63">
        <v>1.9585261809517474E-2</v>
      </c>
      <c r="J63">
        <v>0.26338079352800198</v>
      </c>
    </row>
    <row r="64" spans="2:10" x14ac:dyDescent="0.35">
      <c r="B64" t="s">
        <v>41</v>
      </c>
      <c r="C64">
        <v>1.9606431180418289E-2</v>
      </c>
      <c r="D64">
        <v>0.10126747159955492</v>
      </c>
      <c r="E64">
        <v>0.19361035553399222</v>
      </c>
      <c r="F64">
        <v>0.84811027136667705</v>
      </c>
      <c r="G64">
        <v>-0.18939935779361</v>
      </c>
      <c r="H64">
        <v>0.2286122201544466</v>
      </c>
      <c r="I64">
        <v>-0.18939935779361</v>
      </c>
      <c r="J64">
        <v>0.2286122201544466</v>
      </c>
    </row>
    <row r="65" spans="2:10" x14ac:dyDescent="0.35">
      <c r="B65" t="s">
        <v>42</v>
      </c>
      <c r="C65">
        <v>3.6483204088977572E-7</v>
      </c>
      <c r="D65">
        <v>8.6422537699057778E-7</v>
      </c>
      <c r="E65">
        <v>0.42214918770402332</v>
      </c>
      <c r="F65">
        <v>0.67667388972484699</v>
      </c>
      <c r="G65">
        <v>-1.4188414716035157E-6</v>
      </c>
      <c r="H65">
        <v>2.1485055533830672E-6</v>
      </c>
      <c r="I65">
        <v>-1.4188414716035157E-6</v>
      </c>
      <c r="J65">
        <v>2.1485055533830672E-6</v>
      </c>
    </row>
    <row r="66" spans="2:10" x14ac:dyDescent="0.35">
      <c r="B66" t="s">
        <v>43</v>
      </c>
      <c r="C66">
        <v>7.3123008549215961E-4</v>
      </c>
      <c r="D66">
        <v>5.2372390571188583E-4</v>
      </c>
      <c r="E66">
        <v>1.3962129234834437</v>
      </c>
      <c r="F66">
        <v>0.17543192177903552</v>
      </c>
      <c r="G66">
        <v>-3.4968293019681327E-4</v>
      </c>
      <c r="H66">
        <v>1.8121431011811325E-3</v>
      </c>
      <c r="I66">
        <v>-3.4968293019681327E-4</v>
      </c>
      <c r="J66">
        <v>1.8121431011811325E-3</v>
      </c>
    </row>
    <row r="67" spans="2:10" ht="15" thickBot="1" x14ac:dyDescent="0.4">
      <c r="B67" s="8" t="s">
        <v>45</v>
      </c>
      <c r="C67" s="8">
        <v>4.4742156529541207E-6</v>
      </c>
      <c r="D67" s="8">
        <v>1.2862552278188462E-5</v>
      </c>
      <c r="E67" s="8">
        <v>0.34784819965639513</v>
      </c>
      <c r="F67" s="8">
        <v>0.73098658512024417</v>
      </c>
      <c r="G67" s="8">
        <v>-2.2072787492864329E-5</v>
      </c>
      <c r="H67" s="8">
        <v>3.102121879877257E-5</v>
      </c>
      <c r="I67" s="8">
        <v>-2.2072787492864329E-5</v>
      </c>
      <c r="J67" s="8">
        <v>3.102121879877257E-5</v>
      </c>
    </row>
    <row r="71" spans="2:10" x14ac:dyDescent="0.35">
      <c r="B71" t="s">
        <v>70</v>
      </c>
    </row>
    <row r="72" spans="2:10" ht="15" thickBot="1" x14ac:dyDescent="0.4"/>
    <row r="73" spans="2:10" x14ac:dyDescent="0.35">
      <c r="B73" s="9" t="s">
        <v>71</v>
      </c>
      <c r="C73" s="9" t="s">
        <v>72</v>
      </c>
      <c r="D73" s="9" t="s">
        <v>73</v>
      </c>
      <c r="E73" s="12" t="s">
        <v>75</v>
      </c>
      <c r="F73" s="13" t="s">
        <v>74</v>
      </c>
    </row>
    <row r="74" spans="2:10" x14ac:dyDescent="0.35">
      <c r="B74">
        <v>1</v>
      </c>
      <c r="C74">
        <v>-1.7205312470509902E-2</v>
      </c>
      <c r="D74">
        <v>1.9205312470509904E-2</v>
      </c>
      <c r="E74" s="2">
        <f>ABS(D74)/C4</f>
        <v>9.6026562352549512</v>
      </c>
    </row>
    <row r="75" spans="2:10" x14ac:dyDescent="0.35">
      <c r="B75">
        <v>2</v>
      </c>
      <c r="C75">
        <v>-5.0926297517376456E-3</v>
      </c>
      <c r="D75">
        <v>7.0926297517376457E-3</v>
      </c>
      <c r="E75" s="2">
        <f t="shared" ref="E75:E108" si="0">ABS(D75)/C5</f>
        <v>3.546314875868823</v>
      </c>
    </row>
    <row r="76" spans="2:10" x14ac:dyDescent="0.35">
      <c r="B76">
        <v>3</v>
      </c>
      <c r="C76">
        <v>3.0708775676496325E-2</v>
      </c>
      <c r="D76">
        <v>-2.8708775676496323E-2</v>
      </c>
      <c r="E76" s="2">
        <f t="shared" si="0"/>
        <v>14.354387838248162</v>
      </c>
    </row>
    <row r="77" spans="2:10" x14ac:dyDescent="0.35">
      <c r="B77">
        <v>4</v>
      </c>
      <c r="C77">
        <v>4.4378904768482996E-2</v>
      </c>
      <c r="D77">
        <v>-4.2378904768482994E-2</v>
      </c>
      <c r="E77" s="2">
        <f t="shared" si="0"/>
        <v>21.189452384241498</v>
      </c>
    </row>
    <row r="78" spans="2:10" x14ac:dyDescent="0.35">
      <c r="B78">
        <v>5</v>
      </c>
      <c r="C78">
        <v>-2.4345616093640464E-2</v>
      </c>
      <c r="D78">
        <v>2.6345616093640466E-2</v>
      </c>
      <c r="E78" s="2">
        <f t="shared" si="0"/>
        <v>13.172808046820233</v>
      </c>
    </row>
    <row r="79" spans="2:10" x14ac:dyDescent="0.35">
      <c r="B79">
        <v>6</v>
      </c>
      <c r="C79">
        <v>3.4378546018903222E-2</v>
      </c>
      <c r="D79">
        <v>-3.1378546018903219E-2</v>
      </c>
      <c r="E79" s="2">
        <f t="shared" si="0"/>
        <v>10.459515339634406</v>
      </c>
    </row>
    <row r="80" spans="2:10" x14ac:dyDescent="0.35">
      <c r="B80">
        <v>7</v>
      </c>
      <c r="C80">
        <v>6.1331633417649987E-3</v>
      </c>
      <c r="D80">
        <v>-3.1331633417649987E-3</v>
      </c>
      <c r="E80" s="2">
        <f t="shared" si="0"/>
        <v>1.0443877805883328</v>
      </c>
    </row>
    <row r="81" spans="2:5" x14ac:dyDescent="0.35">
      <c r="B81">
        <v>8</v>
      </c>
      <c r="C81">
        <v>-1.5899307618817901E-2</v>
      </c>
      <c r="D81">
        <v>1.9899307618817901E-2</v>
      </c>
      <c r="E81" s="2">
        <f t="shared" si="0"/>
        <v>4.9748269047044751</v>
      </c>
    </row>
    <row r="82" spans="2:5" x14ac:dyDescent="0.35">
      <c r="B82">
        <v>9</v>
      </c>
      <c r="C82">
        <v>-1.2507254032693725E-2</v>
      </c>
      <c r="D82">
        <v>1.6507254032693725E-2</v>
      </c>
      <c r="E82" s="2">
        <f t="shared" si="0"/>
        <v>4.1268135081734316</v>
      </c>
    </row>
    <row r="83" spans="2:5" x14ac:dyDescent="0.35">
      <c r="B83">
        <v>10</v>
      </c>
      <c r="C83">
        <v>3.5025967639578728E-3</v>
      </c>
      <c r="D83">
        <v>4.9740323604212724E-4</v>
      </c>
      <c r="E83" s="2">
        <f t="shared" si="0"/>
        <v>0.1243508090105318</v>
      </c>
    </row>
    <row r="84" spans="2:5" x14ac:dyDescent="0.35">
      <c r="B84">
        <v>11</v>
      </c>
      <c r="C84">
        <v>1.0147987084740392E-2</v>
      </c>
      <c r="D84">
        <v>-4.1479870847403923E-3</v>
      </c>
      <c r="E84" s="2">
        <f t="shared" si="0"/>
        <v>0.69133118079006539</v>
      </c>
    </row>
    <row r="85" spans="2:5" x14ac:dyDescent="0.35">
      <c r="B85">
        <v>12</v>
      </c>
      <c r="C85">
        <v>2.2723621559575177E-2</v>
      </c>
      <c r="D85">
        <v>-1.6723621559575179E-2</v>
      </c>
      <c r="E85" s="2">
        <f t="shared" si="0"/>
        <v>2.7872702599291963</v>
      </c>
    </row>
    <row r="86" spans="2:5" x14ac:dyDescent="0.35">
      <c r="B86">
        <v>13</v>
      </c>
      <c r="C86">
        <v>-1.1911530934507492E-2</v>
      </c>
      <c r="D86">
        <v>1.7911530934507494E-2</v>
      </c>
      <c r="E86" s="2">
        <f t="shared" si="0"/>
        <v>2.9852551557512488</v>
      </c>
    </row>
    <row r="87" spans="2:5" x14ac:dyDescent="0.35">
      <c r="B87">
        <v>14</v>
      </c>
      <c r="C87">
        <v>-2.4623762411699099E-2</v>
      </c>
      <c r="D87">
        <v>3.1623762411699098E-2</v>
      </c>
      <c r="E87" s="2">
        <f t="shared" si="0"/>
        <v>4.5176803445284426</v>
      </c>
    </row>
    <row r="88" spans="2:5" x14ac:dyDescent="0.35">
      <c r="B88">
        <v>15</v>
      </c>
      <c r="C88">
        <v>1.6683284126555162E-2</v>
      </c>
      <c r="D88">
        <v>-9.6832841265551625E-3</v>
      </c>
      <c r="E88" s="2">
        <f t="shared" si="0"/>
        <v>1.3833263037935946</v>
      </c>
    </row>
    <row r="89" spans="2:5" x14ac:dyDescent="0.35">
      <c r="B89">
        <v>16</v>
      </c>
      <c r="C89">
        <v>-1.3776966808921529E-4</v>
      </c>
      <c r="D89">
        <v>8.1377696680892155E-3</v>
      </c>
      <c r="E89" s="2">
        <f t="shared" si="0"/>
        <v>1.0172212085111518</v>
      </c>
    </row>
    <row r="90" spans="2:5" x14ac:dyDescent="0.35">
      <c r="B90">
        <v>17</v>
      </c>
      <c r="C90">
        <v>-2.5128065705652326E-2</v>
      </c>
      <c r="D90">
        <v>3.4128065705652327E-2</v>
      </c>
      <c r="E90" s="2">
        <f t="shared" si="0"/>
        <v>3.7920073006280357</v>
      </c>
    </row>
    <row r="91" spans="2:5" x14ac:dyDescent="0.35">
      <c r="B91">
        <v>18</v>
      </c>
      <c r="C91">
        <v>-2.9081328900810322E-2</v>
      </c>
      <c r="D91">
        <v>3.9081328900810321E-2</v>
      </c>
      <c r="E91" s="2">
        <f t="shared" si="0"/>
        <v>3.9081328900810322</v>
      </c>
    </row>
    <row r="92" spans="2:5" x14ac:dyDescent="0.35">
      <c r="B92">
        <v>19</v>
      </c>
      <c r="C92">
        <v>6.3538495348699472E-2</v>
      </c>
      <c r="D92">
        <v>-5.2538495348699477E-2</v>
      </c>
      <c r="E92" s="2">
        <f t="shared" si="0"/>
        <v>4.7762268498817706</v>
      </c>
    </row>
    <row r="93" spans="2:5" x14ac:dyDescent="0.35">
      <c r="B93">
        <v>20</v>
      </c>
      <c r="C93">
        <v>-3.7426422946525206E-2</v>
      </c>
      <c r="D93">
        <v>4.9426422946525203E-2</v>
      </c>
      <c r="E93" s="2">
        <f t="shared" si="0"/>
        <v>4.1188685788771</v>
      </c>
    </row>
    <row r="94" spans="2:5" x14ac:dyDescent="0.35">
      <c r="B94">
        <v>21</v>
      </c>
      <c r="C94">
        <v>4.3510969993213022E-2</v>
      </c>
      <c r="D94">
        <v>-3.1510969993213025E-2</v>
      </c>
      <c r="E94" s="2">
        <f t="shared" si="0"/>
        <v>2.6259141661010852</v>
      </c>
    </row>
    <row r="95" spans="2:5" x14ac:dyDescent="0.35">
      <c r="B95">
        <v>22</v>
      </c>
      <c r="C95">
        <v>2.8659319919097162E-3</v>
      </c>
      <c r="D95">
        <v>1.2134068008090283E-2</v>
      </c>
      <c r="E95" s="2">
        <f t="shared" si="0"/>
        <v>0.8089378672060189</v>
      </c>
    </row>
    <row r="96" spans="2:5" x14ac:dyDescent="0.35">
      <c r="B96">
        <v>23</v>
      </c>
      <c r="C96">
        <v>-2.5421910458599331E-3</v>
      </c>
      <c r="D96">
        <v>2.0542191045859935E-2</v>
      </c>
      <c r="E96" s="2">
        <f t="shared" si="0"/>
        <v>1.1412328358811075</v>
      </c>
    </row>
    <row r="97" spans="2:5" x14ac:dyDescent="0.35">
      <c r="B97">
        <v>24</v>
      </c>
      <c r="C97">
        <v>3.6903108964081929E-2</v>
      </c>
      <c r="D97">
        <v>-1.790310896408193E-2</v>
      </c>
      <c r="E97" s="2">
        <f t="shared" si="0"/>
        <v>0.94226889284641735</v>
      </c>
    </row>
    <row r="98" spans="2:5" x14ac:dyDescent="0.35">
      <c r="B98">
        <v>25</v>
      </c>
      <c r="C98">
        <v>2.2075371766920281E-2</v>
      </c>
      <c r="D98">
        <v>-3.0753717669202811E-3</v>
      </c>
      <c r="E98" s="2">
        <f t="shared" si="0"/>
        <v>0.16186167194317269</v>
      </c>
    </row>
    <row r="99" spans="2:5" x14ac:dyDescent="0.35">
      <c r="B99">
        <v>26</v>
      </c>
      <c r="C99">
        <v>3.3311911757374468E-2</v>
      </c>
      <c r="D99">
        <v>-1.4311911757374465E-2</v>
      </c>
      <c r="E99" s="2">
        <f t="shared" si="0"/>
        <v>0.75325851354602436</v>
      </c>
    </row>
    <row r="100" spans="2:5" x14ac:dyDescent="0.35">
      <c r="B100">
        <v>27</v>
      </c>
      <c r="C100">
        <v>5.6125801519645996E-2</v>
      </c>
      <c r="D100">
        <v>-3.6125801519645992E-2</v>
      </c>
      <c r="E100" s="2">
        <f t="shared" si="0"/>
        <v>1.8062900759822995</v>
      </c>
    </row>
    <row r="101" spans="2:5" x14ac:dyDescent="0.35">
      <c r="B101">
        <v>28</v>
      </c>
      <c r="C101">
        <v>2.5845279385333216E-2</v>
      </c>
      <c r="D101">
        <v>-3.8452793853332168E-3</v>
      </c>
      <c r="E101" s="2">
        <f t="shared" si="0"/>
        <v>0.17478542660605531</v>
      </c>
    </row>
    <row r="102" spans="2:5" x14ac:dyDescent="0.35">
      <c r="B102">
        <v>29</v>
      </c>
      <c r="C102">
        <v>7.0760639501194655E-2</v>
      </c>
      <c r="D102">
        <v>-4.8760639501194657E-2</v>
      </c>
      <c r="E102" s="2">
        <f t="shared" si="0"/>
        <v>2.2163927045997571</v>
      </c>
    </row>
    <row r="103" spans="2:5" x14ac:dyDescent="0.35">
      <c r="B103">
        <v>30</v>
      </c>
      <c r="C103">
        <v>6.0659284027539687E-2</v>
      </c>
      <c r="D103">
        <v>-3.4659284027539691E-2</v>
      </c>
      <c r="E103" s="2">
        <f t="shared" si="0"/>
        <v>1.3330493856746035</v>
      </c>
    </row>
    <row r="104" spans="2:5" x14ac:dyDescent="0.35">
      <c r="B104">
        <v>31</v>
      </c>
      <c r="C104">
        <v>7.0148473948564299E-2</v>
      </c>
      <c r="D104">
        <v>-4.3148473948564303E-2</v>
      </c>
      <c r="E104" s="2">
        <f t="shared" si="0"/>
        <v>1.5980916277246038</v>
      </c>
    </row>
    <row r="105" spans="2:5" x14ac:dyDescent="0.35">
      <c r="B105">
        <v>32</v>
      </c>
      <c r="C105">
        <v>4.9132503202133387E-2</v>
      </c>
      <c r="D105">
        <v>-2.2132503202133384E-2</v>
      </c>
      <c r="E105" s="2">
        <f t="shared" si="0"/>
        <v>0.81972234081975492</v>
      </c>
    </row>
    <row r="106" spans="2:5" x14ac:dyDescent="0.35">
      <c r="B106">
        <v>33</v>
      </c>
      <c r="C106">
        <v>5.5613738591928474E-2</v>
      </c>
      <c r="D106">
        <v>-2.6137385919284689E-3</v>
      </c>
      <c r="E106" s="2">
        <f t="shared" si="0"/>
        <v>4.9315822489216392E-2</v>
      </c>
    </row>
    <row r="107" spans="2:5" x14ac:dyDescent="0.35">
      <c r="B107">
        <v>34</v>
      </c>
      <c r="C107">
        <v>0.19097051191452646</v>
      </c>
      <c r="D107">
        <v>-5.0970511914526451E-2</v>
      </c>
      <c r="E107" s="2">
        <f t="shared" si="0"/>
        <v>0.36407508510376035</v>
      </c>
    </row>
    <row r="108" spans="2:5" ht="15" thickBot="1" x14ac:dyDescent="0.4">
      <c r="B108" s="8">
        <v>35</v>
      </c>
      <c r="C108" s="8">
        <v>0.19678229032700187</v>
      </c>
      <c r="D108" s="8">
        <v>0.19521770967299815</v>
      </c>
      <c r="E108" s="2">
        <f t="shared" si="0"/>
        <v>0.49800436141070953</v>
      </c>
    </row>
  </sheetData>
  <conditionalFormatting sqref="B4:C38">
    <cfRule type="cellIs" dxfId="51" priority="1" operator="equal">
      <formula>0</formula>
    </cfRule>
  </conditionalFormatting>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5716-AF15-46BD-9FCD-2F9AD7328C00}">
  <dimension ref="B1:M82"/>
  <sheetViews>
    <sheetView topLeftCell="A14" workbookViewId="0">
      <selection activeCell="F44" sqref="F44:F54"/>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1" spans="2:13" x14ac:dyDescent="0.35">
      <c r="C1" t="s">
        <v>79</v>
      </c>
    </row>
    <row r="3" spans="2:13" ht="48" x14ac:dyDescent="0.35">
      <c r="C3" s="1" t="s">
        <v>76</v>
      </c>
      <c r="D3" s="1" t="s">
        <v>35</v>
      </c>
      <c r="E3" s="1" t="s">
        <v>36</v>
      </c>
      <c r="F3" s="1" t="s">
        <v>37</v>
      </c>
      <c r="G3" s="1" t="s">
        <v>38</v>
      </c>
      <c r="H3" s="1" t="s">
        <v>39</v>
      </c>
      <c r="I3" s="1" t="s">
        <v>40</v>
      </c>
      <c r="J3" s="1" t="s">
        <v>41</v>
      </c>
      <c r="K3" s="1" t="s">
        <v>42</v>
      </c>
      <c r="L3" s="1" t="s">
        <v>43</v>
      </c>
      <c r="M3" s="1" t="s">
        <v>45</v>
      </c>
    </row>
    <row r="4" spans="2:13" x14ac:dyDescent="0.35">
      <c r="B4" t="s">
        <v>19</v>
      </c>
      <c r="C4" s="16">
        <f>LN(VLOOKUP($B4,'[1]Dati finali'!$B$4:$O$40,'[1]Dati finali'!$M$42,FALSE))</f>
        <v>-6.2146080984221914</v>
      </c>
      <c r="D4" s="2">
        <f>VLOOKUP($B4,'[1]Dati finali'!$B$4:$O$40,'[1]Dati finali'!C$42,FALSE)</f>
        <v>0.187</v>
      </c>
      <c r="E4" s="6">
        <f>VLOOKUP($B4,'[1]Dati finali'!$B$4:$O$40,'[1]Dati finali'!D$42,FALSE)</f>
        <v>5002.4066798773592</v>
      </c>
      <c r="F4" s="5">
        <f>VLOOKUP($B4,'[1]Dati finali'!$B$4:$O$40,'[1]Dati finali'!E$42,FALSE)</f>
        <v>0.21060000000000001</v>
      </c>
      <c r="G4" s="5">
        <f>VLOOKUP($B4,'[1]Dati finali'!$B$4:$O$40,'[1]Dati finali'!F$42,FALSE)</f>
        <v>5.9881199260780429</v>
      </c>
      <c r="H4" s="5">
        <f>VLOOKUP($B4,'[1]Dati finali'!$B$4:$O$40,'[1]Dati finali'!G$42,FALSE)</f>
        <v>1.4122807017543861</v>
      </c>
      <c r="I4" s="2">
        <f>VLOOKUP($B4,'[1]Dati finali'!$B$4:$O$40,'[1]Dati finali'!H$42,FALSE)</f>
        <v>0.37279399585921325</v>
      </c>
      <c r="J4" s="4">
        <f>VLOOKUP($B4,'[1]Dati finali'!$B$4:$O$40,'[1]Dati finali'!I$42,FALSE)</f>
        <v>0.70144000000000006</v>
      </c>
      <c r="K4">
        <f>VLOOKUP($B4,'[1]Dati finali'!$B$4:$O$40,'[1]Dati finali'!J$42,FALSE)</f>
        <v>34585.035786649052</v>
      </c>
      <c r="L4">
        <f>VLOOKUP($B4,'[1]Dati finali'!$B$4:$O$40,'[1]Dati finali'!K$42,FALSE)</f>
        <v>29</v>
      </c>
      <c r="M4" s="7">
        <f>VLOOKUP($B4,'[1]Dati finali'!$B$4:$O$40,'[1]Dati finali'!L$42,FALSE)</f>
        <v>4652.762874</v>
      </c>
    </row>
    <row r="5" spans="2:13" x14ac:dyDescent="0.35">
      <c r="B5" t="s">
        <v>28</v>
      </c>
      <c r="C5" s="16">
        <f>LN(VLOOKUP($B5,'[1]Dati finali'!$B$4:$O$40,'[1]Dati finali'!$M$42,FALSE))</f>
        <v>-5.8091429903140277</v>
      </c>
      <c r="D5" s="2">
        <f>VLOOKUP($B5,'[1]Dati finali'!$B$4:$O$40,'[1]Dati finali'!C$42,FALSE)</f>
        <v>0.17600000000000002</v>
      </c>
      <c r="E5" s="6">
        <f>VLOOKUP($B5,'[1]Dati finali'!$B$4:$O$40,'[1]Dati finali'!D$42,FALSE)</f>
        <v>2584.4117872644297</v>
      </c>
      <c r="F5" s="5">
        <f>VLOOKUP($B5,'[1]Dati finali'!$B$4:$O$40,'[1]Dati finali'!E$42,FALSE)</f>
        <v>0.12434999999999999</v>
      </c>
      <c r="G5" s="5">
        <f>VLOOKUP($B5,'[1]Dati finali'!$B$4:$O$40,'[1]Dati finali'!F$42,FALSE)</f>
        <v>4.0649553393803624</v>
      </c>
      <c r="H5" s="5">
        <f>VLOOKUP($B5,'[1]Dati finali'!$B$4:$O$40,'[1]Dati finali'!G$42,FALSE)</f>
        <v>1.0175438596491229</v>
      </c>
      <c r="I5" s="2">
        <f>VLOOKUP($B5,'[1]Dati finali'!$B$4:$O$40,'[1]Dati finali'!H$42,FALSE)</f>
        <v>0.41427188940092169</v>
      </c>
      <c r="J5" s="4">
        <f>VLOOKUP($B5,'[1]Dati finali'!$B$4:$O$40,'[1]Dati finali'!I$42,FALSE)</f>
        <v>0.53935999999999995</v>
      </c>
      <c r="K5">
        <f>VLOOKUP($B5,'[1]Dati finali'!$B$4:$O$40,'[1]Dati finali'!J$42,FALSE)</f>
        <v>23383.132051156193</v>
      </c>
      <c r="L5">
        <f>VLOOKUP($B5,'[1]Dati finali'!$B$4:$O$40,'[1]Dati finali'!K$42,FALSE)</f>
        <v>34</v>
      </c>
      <c r="M5" s="7">
        <f>VLOOKUP($B5,'[1]Dati finali'!$B$4:$O$40,'[1]Dati finali'!L$42,FALSE)</f>
        <v>4935.9262470000003</v>
      </c>
    </row>
    <row r="6" spans="2:13" x14ac:dyDescent="0.35">
      <c r="B6" t="s">
        <v>7</v>
      </c>
      <c r="C6" s="16">
        <f>LN(VLOOKUP($B6,'[1]Dati finali'!$B$4:$O$40,'[1]Dati finali'!$M$42,FALSE))</f>
        <v>-5.521460917862246</v>
      </c>
      <c r="D6" s="2">
        <f>VLOOKUP($B6,'[1]Dati finali'!$B$4:$O$40,'[1]Dati finali'!C$42,FALSE)</f>
        <v>0.27800000000000002</v>
      </c>
      <c r="E6" s="6">
        <f>VLOOKUP($B6,'[1]Dati finali'!$B$4:$O$40,'[1]Dati finali'!D$42,FALSE)</f>
        <v>4708.9274575723102</v>
      </c>
      <c r="F6" s="5">
        <f>VLOOKUP($B6,'[1]Dati finali'!$B$4:$O$40,'[1]Dati finali'!E$42,FALSE)</f>
        <v>9.69E-2</v>
      </c>
      <c r="G6" s="5">
        <f>VLOOKUP($B6,'[1]Dati finali'!$B$4:$O$40,'[1]Dati finali'!F$42,FALSE)</f>
        <v>6.9264885622573331</v>
      </c>
      <c r="H6" s="5">
        <f>VLOOKUP($B6,'[1]Dati finali'!$B$4:$O$40,'[1]Dati finali'!G$42,FALSE)</f>
        <v>0.97368421052631593</v>
      </c>
      <c r="I6" s="2">
        <f>VLOOKUP($B6,'[1]Dati finali'!$B$4:$O$40,'[1]Dati finali'!H$42,FALSE)</f>
        <v>0.15651982378854626</v>
      </c>
      <c r="J6" s="4">
        <f>VLOOKUP($B6,'[1]Dati finali'!$B$4:$O$40,'[1]Dati finali'!I$42,FALSE)</f>
        <v>0.74668999999999996</v>
      </c>
      <c r="K6">
        <f>VLOOKUP($B6,'[1]Dati finali'!$B$4:$O$40,'[1]Dati finali'!J$42,FALSE)</f>
        <v>18375.433481661283</v>
      </c>
      <c r="L6">
        <f>VLOOKUP($B6,'[1]Dati finali'!$B$4:$O$40,'[1]Dati finali'!K$42,FALSE)</f>
        <v>33</v>
      </c>
      <c r="M6" s="7">
        <f>VLOOKUP($B6,'[1]Dati finali'!$B$4:$O$40,'[1]Dati finali'!L$42,FALSE)</f>
        <v>4747.1506650000001</v>
      </c>
    </row>
    <row r="7" spans="2:13" x14ac:dyDescent="0.35">
      <c r="B7" t="s">
        <v>6</v>
      </c>
      <c r="C7" s="16">
        <f>LN(VLOOKUP($B7,'[1]Dati finali'!$B$4:$O$40,'[1]Dati finali'!$M$42,FALSE))</f>
        <v>-5.1159958097540823</v>
      </c>
      <c r="D7" s="2">
        <f>VLOOKUP($B7,'[1]Dati finali'!$B$4:$O$40,'[1]Dati finali'!C$42,FALSE)</f>
        <v>0.40299999999999997</v>
      </c>
      <c r="E7" s="6">
        <f>VLOOKUP($B7,'[1]Dati finali'!$B$4:$O$40,'[1]Dati finali'!D$42,FALSE)</f>
        <v>7709.1230778824656</v>
      </c>
      <c r="F7" s="5">
        <f>VLOOKUP($B7,'[1]Dati finali'!$B$4:$O$40,'[1]Dati finali'!E$42,FALSE)</f>
        <v>0.2838</v>
      </c>
      <c r="G7" s="5">
        <f>VLOOKUP($B7,'[1]Dati finali'!$B$4:$O$40,'[1]Dati finali'!F$42,FALSE)</f>
        <v>8.7595639851693914</v>
      </c>
      <c r="H7" s="5">
        <f>VLOOKUP($B7,'[1]Dati finali'!$B$4:$O$40,'[1]Dati finali'!G$42,FALSE)</f>
        <v>1.2543859649122808</v>
      </c>
      <c r="I7" s="2">
        <f>VLOOKUP($B7,'[1]Dati finali'!$B$4:$O$40,'[1]Dati finali'!H$42,FALSE)</f>
        <v>0.16570760233918128</v>
      </c>
      <c r="J7" s="4">
        <f>VLOOKUP($B7,'[1]Dati finali'!$B$4:$O$40,'[1]Dati finali'!I$42,FALSE)</f>
        <v>0.97960999999999998</v>
      </c>
      <c r="K7">
        <f>VLOOKUP($B7,'[1]Dati finali'!$B$4:$O$40,'[1]Dati finali'!J$42,FALSE)</f>
        <v>41965.08520658395</v>
      </c>
      <c r="L7">
        <f>VLOOKUP($B7,'[1]Dati finali'!$B$4:$O$40,'[1]Dati finali'!K$42,FALSE)</f>
        <v>41</v>
      </c>
      <c r="M7" s="7">
        <f>VLOOKUP($B7,'[1]Dati finali'!$B$4:$O$40,'[1]Dati finali'!L$42,FALSE)</f>
        <v>5646.6107910000001</v>
      </c>
    </row>
    <row r="8" spans="2:13" x14ac:dyDescent="0.35">
      <c r="B8" t="s">
        <v>18</v>
      </c>
      <c r="C8" s="16">
        <f>LN(VLOOKUP($B8,'[1]Dati finali'!$B$4:$O$40,'[1]Dati finali'!$M$42,FALSE))</f>
        <v>-4.9618451299268234</v>
      </c>
      <c r="D8" s="2">
        <f>VLOOKUP($B8,'[1]Dati finali'!$B$4:$O$40,'[1]Dati finali'!C$42,FALSE)</f>
        <v>0.46500000000000002</v>
      </c>
      <c r="E8" s="6">
        <f>VLOOKUP($B8,'[1]Dati finali'!$B$4:$O$40,'[1]Dati finali'!D$42,FALSE)</f>
        <v>5672.0641341079581</v>
      </c>
      <c r="F8" s="5">
        <f>VLOOKUP($B8,'[1]Dati finali'!$B$4:$O$40,'[1]Dati finali'!E$42,FALSE)</f>
        <v>0.23299999999999998</v>
      </c>
      <c r="G8" s="5">
        <f>VLOOKUP($B8,'[1]Dati finali'!$B$4:$O$40,'[1]Dati finali'!F$42,FALSE)</f>
        <v>8.3454982162721922</v>
      </c>
      <c r="H8" s="5">
        <f>VLOOKUP($B8,'[1]Dati finali'!$B$4:$O$40,'[1]Dati finali'!G$42,FALSE)</f>
        <v>1.2017543859649125</v>
      </c>
      <c r="I8" s="2">
        <f>VLOOKUP($B8,'[1]Dati finali'!$B$4:$O$40,'[1]Dati finali'!H$42,FALSE)</f>
        <v>0.24720394736842105</v>
      </c>
      <c r="J8" s="4">
        <f>VLOOKUP($B8,'[1]Dati finali'!$B$4:$O$40,'[1]Dati finali'!I$42,FALSE)</f>
        <v>0.62946999999999997</v>
      </c>
      <c r="K8">
        <f>VLOOKUP($B8,'[1]Dati finali'!$B$4:$O$40,'[1]Dati finali'!J$42,FALSE)</f>
        <v>66358.098990725048</v>
      </c>
      <c r="L8">
        <f>VLOOKUP($B8,'[1]Dati finali'!$B$4:$O$40,'[1]Dati finali'!K$42,FALSE)</f>
        <v>19</v>
      </c>
      <c r="M8" s="7">
        <f>VLOOKUP($B8,'[1]Dati finali'!$B$4:$O$40,'[1]Dati finali'!L$42,FALSE)</f>
        <v>5924.2219409999998</v>
      </c>
    </row>
    <row r="9" spans="2:13" x14ac:dyDescent="0.35">
      <c r="B9" t="s">
        <v>30</v>
      </c>
      <c r="C9" s="16">
        <f>LN(VLOOKUP($B9,'[1]Dati finali'!$B$4:$O$40,'[1]Dati finali'!$M$42,FALSE))</f>
        <v>-4.8283137373023015</v>
      </c>
      <c r="D9" s="2">
        <f>VLOOKUP($B9,'[1]Dati finali'!$B$4:$O$40,'[1]Dati finali'!C$42,FALSE)</f>
        <v>0.32500000000000001</v>
      </c>
      <c r="E9" s="6">
        <f>VLOOKUP($B9,'[1]Dati finali'!$B$4:$O$40,'[1]Dati finali'!D$42,FALSE)</f>
        <v>6727.9993016421113</v>
      </c>
      <c r="F9" s="5">
        <f>VLOOKUP($B9,'[1]Dati finali'!$B$4:$O$40,'[1]Dati finali'!E$42,FALSE)</f>
        <v>0.16109999999999999</v>
      </c>
      <c r="G9" s="5">
        <f>VLOOKUP($B9,'[1]Dati finali'!$B$4:$O$40,'[1]Dati finali'!F$42,FALSE)</f>
        <v>7.0239271991599912</v>
      </c>
      <c r="H9" s="5">
        <f>VLOOKUP($B9,'[1]Dati finali'!$B$4:$O$40,'[1]Dati finali'!G$42,FALSE)</f>
        <v>1.1578947368421053</v>
      </c>
      <c r="I9" s="2">
        <f>VLOOKUP($B9,'[1]Dati finali'!$B$4:$O$40,'[1]Dati finali'!H$42,FALSE)</f>
        <v>0.30648484848484847</v>
      </c>
      <c r="J9" s="4">
        <f>VLOOKUP($B9,'[1]Dati finali'!$B$4:$O$40,'[1]Dati finali'!I$42,FALSE)</f>
        <v>0.54273000000000005</v>
      </c>
      <c r="K9">
        <f>VLOOKUP($B9,'[1]Dati finali'!$B$4:$O$40,'[1]Dati finali'!J$42,FALSE)</f>
        <v>30586.152876945034</v>
      </c>
      <c r="L9">
        <f>VLOOKUP($B9,'[1]Dati finali'!$B$4:$O$40,'[1]Dati finali'!K$42,FALSE)</f>
        <v>5</v>
      </c>
      <c r="M9" s="7">
        <f>VLOOKUP($B9,'[1]Dati finali'!$B$4:$O$40,'[1]Dati finali'!L$42,FALSE)</f>
        <v>5115.4481239999996</v>
      </c>
    </row>
    <row r="10" spans="2:13" x14ac:dyDescent="0.35">
      <c r="B10" t="s">
        <v>16</v>
      </c>
      <c r="C10" s="16">
        <f>LN(VLOOKUP($B10,'[1]Dati finali'!$B$4:$O$40,'[1]Dati finali'!$M$42,FALSE))</f>
        <v>-4.7105307016459177</v>
      </c>
      <c r="D10" s="2">
        <f>VLOOKUP($B10,'[1]Dati finali'!$B$4:$O$40,'[1]Dati finali'!C$42,FALSE)</f>
        <v>0.24100000000000002</v>
      </c>
      <c r="E10" s="6">
        <f>VLOOKUP($B10,'[1]Dati finali'!$B$4:$O$40,'[1]Dati finali'!D$42,FALSE)</f>
        <v>3965.9582334833499</v>
      </c>
      <c r="F10" s="5">
        <f>VLOOKUP($B10,'[1]Dati finali'!$B$4:$O$40,'[1]Dati finali'!E$42,FALSE)</f>
        <v>0.11294999999999999</v>
      </c>
      <c r="G10" s="5">
        <f>VLOOKUP($B10,'[1]Dati finali'!$B$4:$O$40,'[1]Dati finali'!F$42,FALSE)</f>
        <v>5.1786652737487886</v>
      </c>
      <c r="H10" s="5">
        <f>VLOOKUP($B10,'[1]Dati finali'!$B$4:$O$40,'[1]Dati finali'!G$42,FALSE)</f>
        <v>1.0350877192982457</v>
      </c>
      <c r="I10" s="2">
        <f>VLOOKUP($B10,'[1]Dati finali'!$B$4:$O$40,'[1]Dati finali'!H$42,FALSE)</f>
        <v>0.10078369905956112</v>
      </c>
      <c r="J10" s="4">
        <f>VLOOKUP($B10,'[1]Dati finali'!$B$4:$O$40,'[1]Dati finali'!I$42,FALSE)</f>
        <v>0.71062000000000003</v>
      </c>
      <c r="K10">
        <f>VLOOKUP($B10,'[1]Dati finali'!$B$4:$O$40,'[1]Dati finali'!J$42,FALSE)</f>
        <v>24656.045439859558</v>
      </c>
      <c r="L10">
        <f>VLOOKUP($B10,'[1]Dati finali'!$B$4:$O$40,'[1]Dati finali'!K$42,FALSE)</f>
        <v>28</v>
      </c>
      <c r="M10" s="7">
        <f>VLOOKUP($B10,'[1]Dati finali'!$B$4:$O$40,'[1]Dati finali'!L$42,FALSE)</f>
        <v>5272.761109</v>
      </c>
    </row>
    <row r="11" spans="2:13" x14ac:dyDescent="0.35">
      <c r="B11" t="s">
        <v>4</v>
      </c>
      <c r="C11" s="16">
        <f>LN(VLOOKUP($B11,'[1]Dati finali'!$B$4:$O$40,'[1]Dati finali'!$M$42,FALSE))</f>
        <v>-4.6051701859880909</v>
      </c>
      <c r="D11" s="2">
        <f>VLOOKUP($B11,'[1]Dati finali'!$B$4:$O$40,'[1]Dati finali'!C$42,FALSE)</f>
        <v>0.51440529000000002</v>
      </c>
      <c r="E11" s="6">
        <f>VLOOKUP($B11,'[1]Dati finali'!$B$4:$O$40,'[1]Dati finali'!D$42,FALSE)</f>
        <v>7819.7146359093622</v>
      </c>
      <c r="F11" s="5">
        <f>VLOOKUP($B11,'[1]Dati finali'!$B$4:$O$40,'[1]Dati finali'!E$42,FALSE)</f>
        <v>0.22807017543859651</v>
      </c>
      <c r="G11" s="5">
        <f>VLOOKUP($B11,'[1]Dati finali'!$B$4:$O$40,'[1]Dati finali'!F$42,FALSE)</f>
        <v>9.4526132402814618</v>
      </c>
      <c r="H11" s="5">
        <f>VLOOKUP($B11,'[1]Dati finali'!$B$4:$O$40,'[1]Dati finali'!G$42,FALSE)</f>
        <v>0.92982456140350889</v>
      </c>
      <c r="I11" s="2">
        <f>VLOOKUP($B11,'[1]Dati finali'!$B$4:$O$40,'[1]Dati finali'!H$42,FALSE)</f>
        <v>0.15845754764042702</v>
      </c>
      <c r="J11" s="4">
        <f>VLOOKUP($B11,'[1]Dati finali'!$B$4:$O$40,'[1]Dati finali'!I$42,FALSE)</f>
        <v>0.91535</v>
      </c>
      <c r="K11">
        <f>VLOOKUP($B11,'[1]Dati finali'!$B$4:$O$40,'[1]Dati finali'!J$42,FALSE)</f>
        <v>37964.025726503154</v>
      </c>
      <c r="L11">
        <f>VLOOKUP($B11,'[1]Dati finali'!$B$4:$O$40,'[1]Dati finali'!K$42,FALSE)</f>
        <v>39</v>
      </c>
      <c r="M11" s="7">
        <f>VLOOKUP($B11,'[1]Dati finali'!$B$4:$O$40,'[1]Dati finali'!L$42,FALSE)</f>
        <v>3958.7349989999998</v>
      </c>
    </row>
    <row r="12" spans="2:13" x14ac:dyDescent="0.35">
      <c r="B12" t="s">
        <v>0</v>
      </c>
      <c r="C12" s="16">
        <f>LN(VLOOKUP($B12,'[1]Dati finali'!$B$4:$O$40,'[1]Dati finali'!$M$42,FALSE))</f>
        <v>-4.5098600061837661</v>
      </c>
      <c r="D12" s="2">
        <f>VLOOKUP($B12,'[1]Dati finali'!$B$4:$O$40,'[1]Dati finali'!C$42,FALSE)</f>
        <v>0.56714520000000002</v>
      </c>
      <c r="E12" s="6">
        <f>VLOOKUP($B12,'[1]Dati finali'!$B$4:$O$40,'[1]Dati finali'!D$42,FALSE)</f>
        <v>15545.535110560899</v>
      </c>
      <c r="F12" s="5">
        <f>VLOOKUP($B12,'[1]Dati finali'!$B$4:$O$40,'[1]Dati finali'!E$42,FALSE)</f>
        <v>7.6666666666666675E-2</v>
      </c>
      <c r="G12" s="5">
        <f>VLOOKUP($B12,'[1]Dati finali'!$B$4:$O$40,'[1]Dati finali'!F$42,FALSE)</f>
        <v>15.639457398098999</v>
      </c>
      <c r="H12" s="5">
        <f>VLOOKUP($B12,'[1]Dati finali'!$B$4:$O$40,'[1]Dati finali'!G$42,FALSE)</f>
        <v>0.71052631578947378</v>
      </c>
      <c r="I12" s="2">
        <f>VLOOKUP($B12,'[1]Dati finali'!$B$4:$O$40,'[1]Dati finali'!H$42,FALSE)</f>
        <v>0.65241799578693949</v>
      </c>
      <c r="J12" s="4">
        <f>VLOOKUP($B12,'[1]Dati finali'!$B$4:$O$40,'[1]Dati finali'!I$42,FALSE)</f>
        <v>0.81349999999999989</v>
      </c>
      <c r="K12">
        <f>VLOOKUP($B12,'[1]Dati finali'!$B$4:$O$40,'[1]Dati finali'!J$42,FALSE)</f>
        <v>40969.205896074651</v>
      </c>
      <c r="L12">
        <f>VLOOKUP($B12,'[1]Dati finali'!$B$4:$O$40,'[1]Dati finali'!K$42,FALSE)</f>
        <v>25</v>
      </c>
      <c r="M12" s="7">
        <f>VLOOKUP($B12,'[1]Dati finali'!$B$4:$O$40,'[1]Dati finali'!L$42,FALSE)</f>
        <v>5046.9707070000004</v>
      </c>
    </row>
    <row r="13" spans="2:13" x14ac:dyDescent="0.35">
      <c r="B13" t="s">
        <v>1</v>
      </c>
      <c r="C13" s="16">
        <f>LN(VLOOKUP($B13,'[1]Dati finali'!$B$4:$O$40,'[1]Dati finali'!$M$42,FALSE))</f>
        <v>-4.4228486291941369</v>
      </c>
      <c r="D13" s="2">
        <f>VLOOKUP($B13,'[1]Dati finali'!$B$4:$O$40,'[1]Dati finali'!C$42,FALSE)</f>
        <v>0.46356799999999998</v>
      </c>
      <c r="E13" s="6">
        <f>VLOOKUP($B13,'[1]Dati finali'!$B$4:$O$40,'[1]Dati finali'!D$42,FALSE)</f>
        <v>12984.333107020604</v>
      </c>
      <c r="F13" s="5">
        <f>VLOOKUP($B13,'[1]Dati finali'!$B$4:$O$40,'[1]Dati finali'!E$42,FALSE)</f>
        <v>0.129</v>
      </c>
      <c r="G13" s="5">
        <f>VLOOKUP($B13,'[1]Dati finali'!$B$4:$O$40,'[1]Dati finali'!F$42,FALSE)</f>
        <v>16.24094871907003</v>
      </c>
      <c r="H13" s="5">
        <f>VLOOKUP($B13,'[1]Dati finali'!$B$4:$O$40,'[1]Dati finali'!G$42,FALSE)</f>
        <v>0.6228070175438597</v>
      </c>
      <c r="I13" s="2">
        <f>VLOOKUP($B13,'[1]Dati finali'!$B$4:$O$40,'[1]Dati finali'!H$42,FALSE)</f>
        <v>0.14652498907518571</v>
      </c>
      <c r="J13" s="4">
        <f>VLOOKUP($B13,'[1]Dati finali'!$B$4:$O$40,'[1]Dati finali'!I$42,FALSE)</f>
        <v>0.82058000000000009</v>
      </c>
      <c r="K13">
        <f>VLOOKUP($B13,'[1]Dati finali'!$B$4:$O$40,'[1]Dati finali'!J$42,FALSE)</f>
        <v>52220.756109073707</v>
      </c>
      <c r="L13">
        <f>VLOOKUP($B13,'[1]Dati finali'!$B$4:$O$40,'[1]Dati finali'!K$42,FALSE)</f>
        <v>26</v>
      </c>
      <c r="M13" s="7">
        <f>VLOOKUP($B13,'[1]Dati finali'!$B$4:$O$40,'[1]Dati finali'!L$42,FALSE)</f>
        <v>4499.1513709999999</v>
      </c>
    </row>
    <row r="14" spans="2:13" x14ac:dyDescent="0.35">
      <c r="B14" t="s">
        <v>3</v>
      </c>
      <c r="C14" s="16">
        <f>LN(VLOOKUP($B14,'[1]Dati finali'!$B$4:$O$40,'[1]Dati finali'!$M$42,FALSE))</f>
        <v>-4.4228486291941369</v>
      </c>
      <c r="D14" s="2">
        <f>VLOOKUP($B14,'[1]Dati finali'!$B$4:$O$40,'[1]Dati finali'!C$42,FALSE)</f>
        <v>0.47744723999999999</v>
      </c>
      <c r="E14" s="6">
        <f>VLOOKUP($B14,'[1]Dati finali'!$B$4:$O$40,'[1]Dati finali'!D$42,FALSE)</f>
        <v>10496.5136719641</v>
      </c>
      <c r="F14" s="5">
        <f>VLOOKUP($B14,'[1]Dati finali'!$B$4:$O$40,'[1]Dati finali'!E$42,FALSE)</f>
        <v>9.6491228070175447E-2</v>
      </c>
      <c r="G14" s="5">
        <f>VLOOKUP($B14,'[1]Dati finali'!$B$4:$O$40,'[1]Dati finali'!F$42,FALSE)</f>
        <v>12.084542349790549</v>
      </c>
      <c r="H14" s="5">
        <f>VLOOKUP($B14,'[1]Dati finali'!$B$4:$O$40,'[1]Dati finali'!G$42,FALSE)</f>
        <v>1.0701754385964912</v>
      </c>
      <c r="I14" s="2">
        <f>VLOOKUP($B14,'[1]Dati finali'!$B$4:$O$40,'[1]Dati finali'!H$42,FALSE)</f>
        <v>2.8395721925133691E-2</v>
      </c>
      <c r="J14" s="4">
        <f>VLOOKUP($B14,'[1]Dati finali'!$B$4:$O$40,'[1]Dati finali'!I$42,FALSE)</f>
        <v>0.81503000000000003</v>
      </c>
      <c r="K14">
        <f>VLOOKUP($B14,'[1]Dati finali'!$B$4:$O$40,'[1]Dati finali'!J$42,FALSE)</f>
        <v>33627.430244398442</v>
      </c>
      <c r="L14">
        <f>VLOOKUP($B14,'[1]Dati finali'!$B$4:$O$40,'[1]Dati finali'!K$42,FALSE)</f>
        <v>80</v>
      </c>
      <c r="M14" s="7">
        <f>VLOOKUP($B14,'[1]Dati finali'!$B$4:$O$40,'[1]Dati finali'!L$42,FALSE)</f>
        <v>4166.0179909999997</v>
      </c>
    </row>
    <row r="15" spans="2:13" x14ac:dyDescent="0.35">
      <c r="B15" t="s">
        <v>14</v>
      </c>
      <c r="C15" s="16">
        <f>LN(VLOOKUP($B15,'[1]Dati finali'!$B$4:$O$40,'[1]Dati finali'!$M$42,FALSE))</f>
        <v>-4.1997050778799272</v>
      </c>
      <c r="D15" s="2">
        <f>VLOOKUP($B15,'[1]Dati finali'!$B$4:$O$40,'[1]Dati finali'!C$42,FALSE)</f>
        <v>0.28600000000000003</v>
      </c>
      <c r="E15" s="6">
        <f>VLOOKUP($B15,'[1]Dati finali'!$B$4:$O$40,'[1]Dati finali'!D$42,FALSE)</f>
        <v>7035.4829747167596</v>
      </c>
      <c r="F15" s="5">
        <f>VLOOKUP($B15,'[1]Dati finali'!$B$4:$O$40,'[1]Dati finali'!E$42,FALSE)</f>
        <v>0.30480000000000002</v>
      </c>
      <c r="G15" s="5">
        <f>VLOOKUP($B15,'[1]Dati finali'!$B$4:$O$40,'[1]Dati finali'!F$42,FALSE)</f>
        <v>9.7348931897596689</v>
      </c>
      <c r="H15" s="5">
        <f>VLOOKUP($B15,'[1]Dati finali'!$B$4:$O$40,'[1]Dati finali'!G$42,FALSE)</f>
        <v>1.2192982456140351</v>
      </c>
      <c r="I15" s="2">
        <f>VLOOKUP($B15,'[1]Dati finali'!$B$4:$O$40,'[1]Dati finali'!H$42,FALSE)</f>
        <v>0.29015868125096289</v>
      </c>
      <c r="J15" s="4">
        <f>VLOOKUP($B15,'[1]Dati finali'!$B$4:$O$40,'[1]Dati finali'!I$42,FALSE)</f>
        <v>0.77260999999999991</v>
      </c>
      <c r="K15">
        <f>VLOOKUP($B15,'[1]Dati finali'!$B$4:$O$40,'[1]Dati finali'!J$42,FALSE)</f>
        <v>44420.07979267578</v>
      </c>
      <c r="L15">
        <f>VLOOKUP($B15,'[1]Dati finali'!$B$4:$O$40,'[1]Dati finali'!K$42,FALSE)</f>
        <v>30</v>
      </c>
      <c r="M15" s="7">
        <f>VLOOKUP($B15,'[1]Dati finali'!$B$4:$O$40,'[1]Dati finali'!L$42,FALSE)</f>
        <v>5829.8341499999997</v>
      </c>
    </row>
    <row r="16" spans="2:13" x14ac:dyDescent="0.35">
      <c r="B16" t="s">
        <v>13</v>
      </c>
      <c r="C16" s="16">
        <f>LN(VLOOKUP($B16,'[1]Dati finali'!$B$4:$O$40,'[1]Dati finali'!$M$42,FALSE))</f>
        <v>-4.0173835210859723</v>
      </c>
      <c r="D16" s="2">
        <f>VLOOKUP($B16,'[1]Dati finali'!$B$4:$O$40,'[1]Dati finali'!C$42,FALSE)</f>
        <v>0.35200000000000004</v>
      </c>
      <c r="E16" s="6">
        <f>VLOOKUP($B16,'[1]Dati finali'!$B$4:$O$40,'[1]Dati finali'!D$42,FALSE)</f>
        <v>6939.5223108140935</v>
      </c>
      <c r="F16" s="5">
        <f>VLOOKUP($B16,'[1]Dati finali'!$B$4:$O$40,'[1]Dati finali'!E$42,FALSE)</f>
        <v>0.17230000000000001</v>
      </c>
      <c r="G16" s="5">
        <f>VLOOKUP($B16,'[1]Dati finali'!$B$4:$O$40,'[1]Dati finali'!F$42,FALSE)</f>
        <v>5.4832745220080632</v>
      </c>
      <c r="H16" s="5">
        <f>VLOOKUP($B16,'[1]Dati finali'!$B$4:$O$40,'[1]Dati finali'!G$42,FALSE)</f>
        <v>1.2192982456140351</v>
      </c>
      <c r="I16" s="2">
        <f>VLOOKUP($B16,'[1]Dati finali'!$B$4:$O$40,'[1]Dati finali'!H$42,FALSE)</f>
        <v>0.17483279395900755</v>
      </c>
      <c r="J16" s="4">
        <f>VLOOKUP($B16,'[1]Dati finali'!$B$4:$O$40,'[1]Dati finali'!I$42,FALSE)</f>
        <v>0.80180000000000007</v>
      </c>
      <c r="K16">
        <f>VLOOKUP($B16,'[1]Dati finali'!$B$4:$O$40,'[1]Dati finali'!J$42,FALSE)</f>
        <v>37588.058140447843</v>
      </c>
      <c r="L16">
        <f>VLOOKUP($B16,'[1]Dati finali'!$B$4:$O$40,'[1]Dati finali'!K$42,FALSE)</f>
        <v>10</v>
      </c>
      <c r="M16" s="7">
        <f>VLOOKUP($B16,'[1]Dati finali'!$B$4:$O$40,'[1]Dati finali'!L$42,FALSE)</f>
        <v>5422.6711299999997</v>
      </c>
    </row>
    <row r="17" spans="2:13" x14ac:dyDescent="0.35">
      <c r="B17" t="s">
        <v>34</v>
      </c>
      <c r="C17" s="16">
        <f>LN(VLOOKUP($B17,'[1]Dati finali'!$B$4:$O$40,'[1]Dati finali'!$M$42,FALSE))</f>
        <v>-3.9633162998156966</v>
      </c>
      <c r="D17" s="2">
        <f>VLOOKUP($B17,'[1]Dati finali'!$B$4:$O$40,'[1]Dati finali'!C$42,FALSE)</f>
        <v>0.42799999999999999</v>
      </c>
      <c r="E17" s="6">
        <f>VLOOKUP($B17,'[1]Dati finali'!$B$4:$O$40,'[1]Dati finali'!D$42,FALSE)</f>
        <v>5129.5277927901998</v>
      </c>
      <c r="F17" s="5">
        <f>VLOOKUP($B17,'[1]Dati finali'!$B$4:$O$40,'[1]Dati finali'!E$42,FALSE)</f>
        <v>0.18109999999999998</v>
      </c>
      <c r="G17" s="5">
        <f>VLOOKUP($B17,'[1]Dati finali'!$B$4:$O$40,'[1]Dati finali'!F$42,FALSE)</f>
        <v>5.8128979534110581</v>
      </c>
      <c r="H17" s="5">
        <f>VLOOKUP($B17,'[1]Dati finali'!$B$4:$O$40,'[1]Dati finali'!G$42,FALSE)</f>
        <v>1.2807017543859649</v>
      </c>
      <c r="I17" s="2">
        <f>VLOOKUP($B17,'[1]Dati finali'!$B$4:$O$40,'[1]Dati finali'!H$42,FALSE)</f>
        <v>0.24521508544490278</v>
      </c>
      <c r="J17" s="4">
        <f>VLOOKUP($B17,'[1]Dati finali'!$B$4:$O$40,'[1]Dati finali'!I$42,FALSE)</f>
        <v>0.83143</v>
      </c>
      <c r="K17">
        <f>VLOOKUP($B17,'[1]Dati finali'!$B$4:$O$40,'[1]Dati finali'!J$42,FALSE)</f>
        <v>37955.073294435715</v>
      </c>
      <c r="L17">
        <f>VLOOKUP($B17,'[1]Dati finali'!$B$4:$O$40,'[1]Dati finali'!K$42,FALSE)</f>
        <v>12</v>
      </c>
      <c r="M17" s="7">
        <f>VLOOKUP($B17,'[1]Dati finali'!$B$4:$O$40,'[1]Dati finali'!L$42,FALSE)</f>
        <v>5729.8941359999999</v>
      </c>
    </row>
    <row r="18" spans="2:13" x14ac:dyDescent="0.35">
      <c r="B18" t="s">
        <v>5</v>
      </c>
      <c r="C18" s="16">
        <f>LN(VLOOKUP($B18,'[1]Dati finali'!$B$4:$O$40,'[1]Dati finali'!$M$42,FALSE))</f>
        <v>-3.912023005428146</v>
      </c>
      <c r="D18" s="2">
        <f>VLOOKUP($B18,'[1]Dati finali'!$B$4:$O$40,'[1]Dati finali'!C$42,FALSE)</f>
        <v>0.32400000000000001</v>
      </c>
      <c r="E18" s="6">
        <f>VLOOKUP($B18,'[1]Dati finali'!$B$4:$O$40,'[1]Dati finali'!D$42,FALSE)</f>
        <v>8355.8419518213377</v>
      </c>
      <c r="F18" s="5">
        <f>VLOOKUP($B18,'[1]Dati finali'!$B$4:$O$40,'[1]Dati finali'!E$42,FALSE)</f>
        <v>0.19640000000000002</v>
      </c>
      <c r="G18" s="5">
        <f>VLOOKUP($B18,'[1]Dati finali'!$B$4:$O$40,'[1]Dati finali'!F$42,FALSE)</f>
        <v>8.0066597576565304</v>
      </c>
      <c r="H18" s="5">
        <f>VLOOKUP($B18,'[1]Dati finali'!$B$4:$O$40,'[1]Dati finali'!G$42,FALSE)</f>
        <v>1.0526315789473684</v>
      </c>
      <c r="I18" s="2">
        <f>VLOOKUP($B18,'[1]Dati finali'!$B$4:$O$40,'[1]Dati finali'!H$42,FALSE)</f>
        <v>0.74774668630338736</v>
      </c>
      <c r="J18" s="4">
        <f>VLOOKUP($B18,'[1]Dati finali'!$B$4:$O$40,'[1]Dati finali'!I$42,FALSE)</f>
        <v>0.58094000000000001</v>
      </c>
      <c r="K18">
        <f>VLOOKUP($B18,'[1]Dati finali'!$B$4:$O$40,'[1]Dati finali'!J$42,FALSE)</f>
        <v>45962.942412958422</v>
      </c>
      <c r="L18">
        <f>VLOOKUP($B18,'[1]Dati finali'!$B$4:$O$40,'[1]Dati finali'!K$42,FALSE)</f>
        <v>18</v>
      </c>
      <c r="M18" s="7">
        <f>VLOOKUP($B18,'[1]Dati finali'!$B$4:$O$40,'[1]Dati finali'!L$42,FALSE)</f>
        <v>5352.3429720000004</v>
      </c>
    </row>
    <row r="19" spans="2:13" x14ac:dyDescent="0.35">
      <c r="B19" t="s">
        <v>2</v>
      </c>
      <c r="C19" s="16">
        <f>LN(VLOOKUP($B19,'[1]Dati finali'!$B$4:$O$40,'[1]Dati finali'!$M$42,FALSE))</f>
        <v>-3.8167128256238212</v>
      </c>
      <c r="D19" s="2">
        <f>VLOOKUP($B19,'[1]Dati finali'!$B$4:$O$40,'[1]Dati finali'!C$42,FALSE)</f>
        <v>9.6811743000000006E-2</v>
      </c>
      <c r="E19" s="6">
        <f>VLOOKUP($B19,'[1]Dati finali'!$B$4:$O$40,'[1]Dati finali'!D$42,FALSE)</f>
        <v>3927.0444999890051</v>
      </c>
      <c r="F19" s="5">
        <f>VLOOKUP($B19,'[1]Dati finali'!$B$4:$O$40,'[1]Dati finali'!E$42,FALSE)</f>
        <v>6.8241469816272965E-2</v>
      </c>
      <c r="G19" s="5">
        <f>VLOOKUP($B19,'[1]Dati finali'!$B$4:$O$40,'[1]Dati finali'!F$42,FALSE)</f>
        <v>6.9802288506269496</v>
      </c>
      <c r="H19" s="5">
        <f>VLOOKUP($B19,'[1]Dati finali'!$B$4:$O$40,'[1]Dati finali'!G$42,FALSE)</f>
        <v>0.8421052631578948</v>
      </c>
      <c r="I19" s="2">
        <f>VLOOKUP($B19,'[1]Dati finali'!$B$4:$O$40,'[1]Dati finali'!H$42,FALSE)</f>
        <v>0.24825304897932565</v>
      </c>
      <c r="J19" s="4">
        <f>VLOOKUP($B19,'[1]Dati finali'!$B$4:$O$40,'[1]Dati finali'!I$42,FALSE)</f>
        <v>0.5796</v>
      </c>
      <c r="K19">
        <f>VLOOKUP($B19,'[1]Dati finali'!$B$4:$O$40,'[1]Dati finali'!J$42,FALSE)</f>
        <v>14742.756017137894</v>
      </c>
      <c r="L19">
        <f>VLOOKUP($B19,'[1]Dati finali'!$B$4:$O$40,'[1]Dati finali'!K$42,FALSE)</f>
        <v>109</v>
      </c>
      <c r="M19" s="7">
        <f>VLOOKUP($B19,'[1]Dati finali'!$B$4:$O$40,'[1]Dati finali'!L$42,FALSE)</f>
        <v>4432.5246950000001</v>
      </c>
    </row>
    <row r="20" spans="2:13" x14ac:dyDescent="0.35">
      <c r="B20" t="s">
        <v>24</v>
      </c>
      <c r="C20" s="16">
        <f>LN(VLOOKUP($B20,'[1]Dati finali'!$B$4:$O$40,'[1]Dati finali'!$M$42,FALSE))</f>
        <v>-3.8167128256238212</v>
      </c>
      <c r="D20" s="2">
        <f>VLOOKUP($B20,'[1]Dati finali'!$B$4:$O$40,'[1]Dati finali'!C$42,FALSE)</f>
        <v>0.37200000000000005</v>
      </c>
      <c r="E20" s="6">
        <f>VLOOKUP($B20,'[1]Dati finali'!$B$4:$O$40,'[1]Dati finali'!D$42,FALSE)</f>
        <v>6712.7747582450002</v>
      </c>
      <c r="F20" s="5">
        <f>VLOOKUP($B20,'[1]Dati finali'!$B$4:$O$40,'[1]Dati finali'!E$42,FALSE)</f>
        <v>0.15589999999999998</v>
      </c>
      <c r="G20" s="5">
        <f>VLOOKUP($B20,'[1]Dati finali'!$B$4:$O$40,'[1]Dati finali'!F$42,FALSE)</f>
        <v>9.6294022671366832</v>
      </c>
      <c r="H20" s="5">
        <f>VLOOKUP($B20,'[1]Dati finali'!$B$4:$O$40,'[1]Dati finali'!G$42,FALSE)</f>
        <v>1.4736842105263159</v>
      </c>
      <c r="I20" s="2">
        <f>VLOOKUP($B20,'[1]Dati finali'!$B$4:$O$40,'[1]Dati finali'!H$42,FALSE)</f>
        <v>0.12103298611111112</v>
      </c>
      <c r="J20" s="4">
        <f>VLOOKUP($B20,'[1]Dati finali'!$B$4:$O$40,'[1]Dati finali'!I$42,FALSE)</f>
        <v>0.91076999999999997</v>
      </c>
      <c r="K20">
        <f>VLOOKUP($B20,'[1]Dati finali'!$B$4:$O$40,'[1]Dati finali'!J$42,FALSE)</f>
        <v>46055.498481981653</v>
      </c>
      <c r="L20">
        <f>VLOOKUP($B20,'[1]Dati finali'!$B$4:$O$40,'[1]Dati finali'!K$42,FALSE)</f>
        <v>36</v>
      </c>
      <c r="M20" s="7">
        <f>VLOOKUP($B20,'[1]Dati finali'!$B$4:$O$40,'[1]Dati finali'!L$42,FALSE)</f>
        <v>5816.8789630000001</v>
      </c>
    </row>
    <row r="21" spans="2:13" x14ac:dyDescent="0.35">
      <c r="B21" t="s">
        <v>12</v>
      </c>
      <c r="C21" s="16">
        <f>LN(VLOOKUP($B21,'[1]Dati finali'!$B$4:$O$40,'[1]Dati finali'!$M$42,FALSE))</f>
        <v>-3.6496587409606551</v>
      </c>
      <c r="D21" s="2">
        <f>VLOOKUP($B21,'[1]Dati finali'!$B$4:$O$40,'[1]Dati finali'!C$42,FALSE)</f>
        <v>0.43700000000000006</v>
      </c>
      <c r="E21" s="6">
        <f>VLOOKUP($B21,'[1]Dati finali'!$B$4:$O$40,'[1]Dati finali'!D$42,FALSE)</f>
        <v>15249.989380230236</v>
      </c>
      <c r="F21" s="5">
        <f>VLOOKUP($B21,'[1]Dati finali'!$B$4:$O$40,'[1]Dati finali'!E$42,FALSE)</f>
        <v>0.15899999999999997</v>
      </c>
      <c r="G21" s="5">
        <f>VLOOKUP($B21,'[1]Dati finali'!$B$4:$O$40,'[1]Dati finali'!F$42,FALSE)</f>
        <v>8.3204921177477473</v>
      </c>
      <c r="H21" s="5">
        <f>VLOOKUP($B21,'[1]Dati finali'!$B$4:$O$40,'[1]Dati finali'!G$42,FALSE)</f>
        <v>1.2719298245614037</v>
      </c>
      <c r="I21" s="2">
        <f>VLOOKUP($B21,'[1]Dati finali'!$B$4:$O$40,'[1]Dati finali'!H$42,FALSE)</f>
        <v>0.4419622093023256</v>
      </c>
      <c r="J21" s="4">
        <f>VLOOKUP($B21,'[1]Dati finali'!$B$4:$O$40,'[1]Dati finali'!I$42,FALSE)</f>
        <v>0.85325000000000006</v>
      </c>
      <c r="K21">
        <f>VLOOKUP($B21,'[1]Dati finali'!$B$4:$O$40,'[1]Dati finali'!J$42,FALSE)</f>
        <v>39356.000800448739</v>
      </c>
      <c r="L21">
        <f>VLOOKUP($B21,'[1]Dati finali'!$B$4:$O$40,'[1]Dati finali'!K$42,FALSE)</f>
        <v>1</v>
      </c>
      <c r="M21" s="7">
        <f>VLOOKUP($B21,'[1]Dati finali'!$B$4:$O$40,'[1]Dati finali'!L$42,FALSE)</f>
        <v>6690.428715</v>
      </c>
    </row>
    <row r="22" spans="2:13" x14ac:dyDescent="0.35">
      <c r="B22" t="s">
        <v>10</v>
      </c>
      <c r="C22" s="16">
        <f>LN(VLOOKUP($B22,'[1]Dati finali'!$B$4:$O$40,'[1]Dati finali'!$M$42,FALSE))</f>
        <v>-3.6119184129778077</v>
      </c>
      <c r="D22" s="2">
        <f>VLOOKUP($B22,'[1]Dati finali'!$B$4:$O$40,'[1]Dati finali'!C$42,FALSE)</f>
        <v>0.39100000000000001</v>
      </c>
      <c r="E22" s="6">
        <f>VLOOKUP($B22,'[1]Dati finali'!$B$4:$O$40,'[1]Dati finali'!D$42,FALSE)</f>
        <v>5858.8015362874821</v>
      </c>
      <c r="F22" s="5">
        <f>VLOOKUP($B22,'[1]Dati finali'!$B$4:$O$40,'[1]Dati finali'!E$42,FALSE)</f>
        <v>0.30295</v>
      </c>
      <c r="G22" s="5">
        <f>VLOOKUP($B22,'[1]Dati finali'!$B$4:$O$40,'[1]Dati finali'!F$42,FALSE)</f>
        <v>6.0259514566103967</v>
      </c>
      <c r="H22" s="5">
        <f>VLOOKUP($B22,'[1]Dati finali'!$B$4:$O$40,'[1]Dati finali'!G$42,FALSE)</f>
        <v>1.3596491228070178</v>
      </c>
      <c r="I22" s="2">
        <f>VLOOKUP($B22,'[1]Dati finali'!$B$4:$O$40,'[1]Dati finali'!H$42,FALSE)</f>
        <v>0.60297712418300653</v>
      </c>
      <c r="J22" s="4">
        <f>VLOOKUP($B22,'[1]Dati finali'!$B$4:$O$40,'[1]Dati finali'!I$42,FALSE)</f>
        <v>0.87757000000000007</v>
      </c>
      <c r="K22">
        <f>VLOOKUP($B22,'[1]Dati finali'!$B$4:$O$40,'[1]Dati finali'!J$42,FALSE)</f>
        <v>45056.267280748551</v>
      </c>
      <c r="L22">
        <f>VLOOKUP($B22,'[1]Dati finali'!$B$4:$O$40,'[1]Dati finali'!K$42,FALSE)</f>
        <v>4</v>
      </c>
      <c r="M22" s="7">
        <f>VLOOKUP($B22,'[1]Dati finali'!$B$4:$O$40,'[1]Dati finali'!L$42,FALSE)</f>
        <v>6183.3256810000003</v>
      </c>
    </row>
    <row r="23" spans="2:13" x14ac:dyDescent="0.35">
      <c r="B23" t="s">
        <v>32</v>
      </c>
      <c r="C23" s="16">
        <f>LN(VLOOKUP($B23,'[1]Dati finali'!$B$4:$O$40,'[1]Dati finali'!$M$42,FALSE))</f>
        <v>-2.9374633654300153</v>
      </c>
      <c r="D23" s="2">
        <f>VLOOKUP($B23,'[1]Dati finali'!$B$4:$O$40,'[1]Dati finali'!C$42,FALSE)</f>
        <v>0.41899999999999998</v>
      </c>
      <c r="E23" s="6">
        <f>VLOOKUP($B23,'[1]Dati finali'!$B$4:$O$40,'[1]Dati finali'!D$42,FALSE)</f>
        <v>13480.14822439102</v>
      </c>
      <c r="F23" s="5">
        <f>VLOOKUP($B23,'[1]Dati finali'!$B$4:$O$40,'[1]Dati finali'!E$42,FALSE)</f>
        <v>0.19645000000000001</v>
      </c>
      <c r="G23" s="5">
        <f>VLOOKUP($B23,'[1]Dati finali'!$B$4:$O$40,'[1]Dati finali'!F$42,FALSE)</f>
        <v>4.1875443523117086</v>
      </c>
      <c r="H23" s="5">
        <f>VLOOKUP($B23,'[1]Dati finali'!$B$4:$O$40,'[1]Dati finali'!G$42,FALSE)</f>
        <v>1.2456140350877194</v>
      </c>
      <c r="I23" s="2">
        <f>VLOOKUP($B23,'[1]Dati finali'!$B$4:$O$40,'[1]Dati finali'!H$42,FALSE)</f>
        <v>0.57096156310057655</v>
      </c>
      <c r="J23" s="4">
        <f>VLOOKUP($B23,'[1]Dati finali'!$B$4:$O$40,'[1]Dati finali'!I$42,FALSE)</f>
        <v>0.87146000000000001</v>
      </c>
      <c r="K23">
        <f>VLOOKUP($B23,'[1]Dati finali'!$B$4:$O$40,'[1]Dati finali'!J$42,FALSE)</f>
        <v>44042.249785595603</v>
      </c>
      <c r="L23">
        <f>VLOOKUP($B23,'[1]Dati finali'!$B$4:$O$40,'[1]Dati finali'!K$42,FALSE)</f>
        <v>3</v>
      </c>
      <c r="M23" s="7">
        <f>VLOOKUP($B23,'[1]Dati finali'!$B$4:$O$40,'[1]Dati finali'!L$42,FALSE)</f>
        <v>6588.63796</v>
      </c>
    </row>
    <row r="24" spans="2:13" x14ac:dyDescent="0.35">
      <c r="B24" t="s">
        <v>17</v>
      </c>
      <c r="C24" s="16">
        <f>LN(VLOOKUP($B24,'[1]Dati finali'!$B$4:$O$40,'[1]Dati finali'!$M$42,FALSE))</f>
        <v>-1.9661128563728327</v>
      </c>
      <c r="D24" s="2">
        <f>VLOOKUP($B24,'[1]Dati finali'!$B$4:$O$40,'[1]Dati finali'!C$42,FALSE)</f>
        <v>0.42499999999999999</v>
      </c>
      <c r="E24" s="6">
        <f>VLOOKUP($B24,'[1]Dati finali'!$B$4:$O$40,'[1]Dati finali'!D$42,FALSE)</f>
        <v>53832.479091958725</v>
      </c>
      <c r="F24" s="5">
        <f>VLOOKUP($B24,'[1]Dati finali'!$B$4:$O$40,'[1]Dati finali'!E$42,FALSE)</f>
        <v>0.15579999999999999</v>
      </c>
      <c r="G24" s="5">
        <f>VLOOKUP($B24,'[1]Dati finali'!$B$4:$O$40,'[1]Dati finali'!F$42,FALSE)</f>
        <v>10.38728453100515</v>
      </c>
      <c r="H24" s="5">
        <f>VLOOKUP($B24,'[1]Dati finali'!$B$4:$O$40,'[1]Dati finali'!G$42,FALSE)</f>
        <v>1.4824561403508774</v>
      </c>
      <c r="I24" s="2">
        <f>VLOOKUP($B24,'[1]Dati finali'!$B$4:$O$40,'[1]Dati finali'!H$42,FALSE)</f>
        <v>0.99986000000000008</v>
      </c>
      <c r="J24" s="4">
        <f>VLOOKUP($B24,'[1]Dati finali'!$B$4:$O$40,'[1]Dati finali'!I$42,FALSE)</f>
        <v>0.93772999999999995</v>
      </c>
      <c r="K24">
        <f>VLOOKUP($B24,'[1]Dati finali'!$B$4:$O$40,'[1]Dati finali'!J$42,FALSE)</f>
        <v>46625.174468334641</v>
      </c>
      <c r="L24">
        <f>VLOOKUP($B24,'[1]Dati finali'!$B$4:$O$40,'[1]Dati finali'!K$42,FALSE)</f>
        <v>2</v>
      </c>
      <c r="M24" s="7">
        <f>VLOOKUP($B24,'[1]Dati finali'!$B$4:$O$40,'[1]Dati finali'!L$42,FALSE)</f>
        <v>7125.3528500000002</v>
      </c>
    </row>
    <row r="25" spans="2:13" x14ac:dyDescent="0.35">
      <c r="B25" t="s">
        <v>25</v>
      </c>
      <c r="C25" s="16">
        <f>LN(VLOOKUP($B25,'[1]Dati finali'!$B$4:$O$40,'[1]Dati finali'!$M$42,FALSE))</f>
        <v>-0.93649343919167449</v>
      </c>
      <c r="D25" s="2">
        <f>VLOOKUP($B25,'[1]Dati finali'!$B$4:$O$40,'[1]Dati finali'!C$42,FALSE)</f>
        <v>0.43200000000000005</v>
      </c>
      <c r="E25" s="6">
        <f>VLOOKUP($B25,'[1]Dati finali'!$B$4:$O$40,'[1]Dati finali'!D$42,FALSE)</f>
        <v>22999.93459512827</v>
      </c>
      <c r="F25" s="5">
        <f>VLOOKUP($B25,'[1]Dati finali'!$B$4:$O$40,'[1]Dati finali'!E$42,FALSE)</f>
        <v>0.16239999999999999</v>
      </c>
      <c r="G25" s="5">
        <f>VLOOKUP($B25,'[1]Dati finali'!$B$4:$O$40,'[1]Dati finali'!F$42,FALSE)</f>
        <v>8.4423499679476492</v>
      </c>
      <c r="H25" s="5">
        <f>VLOOKUP($B25,'[1]Dati finali'!$B$4:$O$40,'[1]Dati finali'!G$42,FALSE)</f>
        <v>1.56140350877193</v>
      </c>
      <c r="I25" s="2">
        <f>VLOOKUP($B25,'[1]Dati finali'!$B$4:$O$40,'[1]Dati finali'!H$42,FALSE)</f>
        <v>0.97569731543624161</v>
      </c>
      <c r="J25" s="4">
        <f>VLOOKUP($B25,'[1]Dati finali'!$B$4:$O$40,'[1]Dati finali'!I$42,FALSE)</f>
        <v>0.81870999999999994</v>
      </c>
      <c r="K25">
        <f>VLOOKUP($B25,'[1]Dati finali'!$B$4:$O$40,'[1]Dati finali'!J$42,FALSE)</f>
        <v>53872.17663996949</v>
      </c>
      <c r="L25">
        <f>VLOOKUP($B25,'[1]Dati finali'!$B$4:$O$40,'[1]Dati finali'!K$42,FALSE)</f>
        <v>17</v>
      </c>
      <c r="M25" s="7">
        <f>VLOOKUP($B25,'[1]Dati finali'!$B$4:$O$40,'[1]Dati finali'!L$42,FALSE)</f>
        <v>6653.4138949999997</v>
      </c>
    </row>
    <row r="28" spans="2:13" x14ac:dyDescent="0.35">
      <c r="B28" t="s">
        <v>46</v>
      </c>
    </row>
    <row r="29" spans="2:13" ht="15" thickBot="1" x14ac:dyDescent="0.4"/>
    <row r="30" spans="2:13" x14ac:dyDescent="0.35">
      <c r="B30" s="10" t="s">
        <v>47</v>
      </c>
      <c r="C30" s="10"/>
    </row>
    <row r="31" spans="2:13" x14ac:dyDescent="0.35">
      <c r="B31" t="s">
        <v>48</v>
      </c>
      <c r="C31">
        <v>0.85631710786434212</v>
      </c>
    </row>
    <row r="32" spans="2:13" x14ac:dyDescent="0.35">
      <c r="B32" t="s">
        <v>49</v>
      </c>
      <c r="C32">
        <v>0.73327898922115142</v>
      </c>
    </row>
    <row r="33" spans="2:10" x14ac:dyDescent="0.35">
      <c r="B33" t="s">
        <v>50</v>
      </c>
      <c r="C33">
        <v>0.49080534305856188</v>
      </c>
    </row>
    <row r="34" spans="2:10" x14ac:dyDescent="0.35">
      <c r="B34" t="s">
        <v>51</v>
      </c>
      <c r="C34">
        <v>0.84099398625133071</v>
      </c>
    </row>
    <row r="35" spans="2:10" ht="15" thickBot="1" x14ac:dyDescent="0.4">
      <c r="B35" s="8" t="s">
        <v>52</v>
      </c>
      <c r="C35" s="8">
        <v>22</v>
      </c>
    </row>
    <row r="37" spans="2:10" ht="15" thickBot="1" x14ac:dyDescent="0.4">
      <c r="B37" t="s">
        <v>53</v>
      </c>
    </row>
    <row r="38" spans="2:10" x14ac:dyDescent="0.35">
      <c r="B38" s="9"/>
      <c r="C38" s="9" t="s">
        <v>58</v>
      </c>
      <c r="D38" s="9" t="s">
        <v>59</v>
      </c>
      <c r="E38" s="9" t="s">
        <v>60</v>
      </c>
      <c r="F38" s="9" t="s">
        <v>61</v>
      </c>
      <c r="G38" s="9" t="s">
        <v>62</v>
      </c>
    </row>
    <row r="39" spans="2:10" x14ac:dyDescent="0.35">
      <c r="B39" t="s">
        <v>54</v>
      </c>
      <c r="C39">
        <v>10</v>
      </c>
      <c r="D39">
        <v>21.388999909922319</v>
      </c>
      <c r="E39">
        <v>2.1388999909922317</v>
      </c>
      <c r="F39">
        <v>3.02415953579324</v>
      </c>
      <c r="G39">
        <v>4.1631950576935355E-2</v>
      </c>
    </row>
    <row r="40" spans="2:10" x14ac:dyDescent="0.35">
      <c r="B40" t="s">
        <v>55</v>
      </c>
      <c r="C40">
        <v>11</v>
      </c>
      <c r="D40">
        <v>7.7799797340199373</v>
      </c>
      <c r="E40">
        <v>0.7072708849109034</v>
      </c>
    </row>
    <row r="41" spans="2:10" ht="15" thickBot="1" x14ac:dyDescent="0.4">
      <c r="B41" s="8" t="s">
        <v>56</v>
      </c>
      <c r="C41" s="8">
        <v>21</v>
      </c>
      <c r="D41" s="8">
        <v>29.168979643942258</v>
      </c>
      <c r="E41" s="8"/>
      <c r="F41" s="8"/>
      <c r="G41" s="8"/>
    </row>
    <row r="42" spans="2:10" ht="15" thickBot="1" x14ac:dyDescent="0.4"/>
    <row r="43" spans="2:10" x14ac:dyDescent="0.35">
      <c r="B43" s="9"/>
      <c r="C43" s="9" t="s">
        <v>63</v>
      </c>
      <c r="D43" s="9" t="s">
        <v>51</v>
      </c>
      <c r="E43" s="9" t="s">
        <v>64</v>
      </c>
      <c r="F43" s="9" t="s">
        <v>65</v>
      </c>
      <c r="G43" s="9" t="s">
        <v>66</v>
      </c>
      <c r="H43" s="9" t="s">
        <v>67</v>
      </c>
      <c r="I43" s="9" t="s">
        <v>68</v>
      </c>
      <c r="J43" s="9" t="s">
        <v>69</v>
      </c>
    </row>
    <row r="44" spans="2:10" x14ac:dyDescent="0.35">
      <c r="B44" t="s">
        <v>57</v>
      </c>
      <c r="C44">
        <v>-10.264644380544835</v>
      </c>
      <c r="D44">
        <v>2.4094309463333405</v>
      </c>
      <c r="E44">
        <v>-4.2601944646579382</v>
      </c>
      <c r="F44">
        <v>1.3425689124286443E-3</v>
      </c>
      <c r="G44">
        <v>-15.567766137690072</v>
      </c>
      <c r="H44">
        <v>-4.9615226233995999</v>
      </c>
      <c r="I44">
        <v>-15.567766137690072</v>
      </c>
      <c r="J44">
        <v>-4.9615226233995999</v>
      </c>
    </row>
    <row r="45" spans="2:10" x14ac:dyDescent="0.35">
      <c r="B45" t="s">
        <v>35</v>
      </c>
      <c r="C45">
        <v>1.5153718968947165</v>
      </c>
      <c r="D45">
        <v>3.3853921277754959</v>
      </c>
      <c r="E45">
        <v>0.44762078946832395</v>
      </c>
      <c r="F45">
        <v>0.66311374386264266</v>
      </c>
      <c r="G45">
        <v>-5.9358259374302058</v>
      </c>
      <c r="H45">
        <v>8.9665697312196393</v>
      </c>
      <c r="I45">
        <v>-5.9358259374302058</v>
      </c>
      <c r="J45">
        <v>8.9665697312196393</v>
      </c>
    </row>
    <row r="46" spans="2:10" x14ac:dyDescent="0.35">
      <c r="B46" t="s">
        <v>36</v>
      </c>
      <c r="C46">
        <v>9.4808544156714681E-6</v>
      </c>
      <c r="D46">
        <v>3.3788416703777904E-5</v>
      </c>
      <c r="E46">
        <v>0.28059481149382792</v>
      </c>
      <c r="F46">
        <v>0.78422833047822049</v>
      </c>
      <c r="G46">
        <v>-6.4886949332336133E-5</v>
      </c>
      <c r="H46">
        <v>8.3848658163679075E-5</v>
      </c>
      <c r="I46">
        <v>-6.4886949332336133E-5</v>
      </c>
      <c r="J46">
        <v>8.3848658163679075E-5</v>
      </c>
    </row>
    <row r="47" spans="2:10" x14ac:dyDescent="0.35">
      <c r="B47" t="s">
        <v>37</v>
      </c>
      <c r="C47">
        <v>-4.5959727597187312</v>
      </c>
      <c r="D47">
        <v>4.4992243827315708</v>
      </c>
      <c r="E47">
        <v>-1.0215033456340807</v>
      </c>
      <c r="F47">
        <v>0.32895675114616829</v>
      </c>
      <c r="G47">
        <v>-14.498698858033379</v>
      </c>
      <c r="H47">
        <v>5.3067533385959171</v>
      </c>
      <c r="I47">
        <v>-14.498698858033379</v>
      </c>
      <c r="J47">
        <v>5.3067533385959171</v>
      </c>
    </row>
    <row r="48" spans="2:10" x14ac:dyDescent="0.35">
      <c r="B48" t="s">
        <v>38</v>
      </c>
      <c r="C48">
        <v>-8.7121093797577445E-2</v>
      </c>
      <c r="D48">
        <v>0.12090536586383328</v>
      </c>
      <c r="E48">
        <v>-0.72057259969499987</v>
      </c>
      <c r="F48">
        <v>0.48620370525414114</v>
      </c>
      <c r="G48">
        <v>-0.35323200983932462</v>
      </c>
      <c r="H48">
        <v>0.17898982224416976</v>
      </c>
      <c r="I48">
        <v>-0.35323200983932462</v>
      </c>
      <c r="J48">
        <v>0.17898982224416976</v>
      </c>
    </row>
    <row r="49" spans="2:10" x14ac:dyDescent="0.35">
      <c r="B49" t="s">
        <v>39</v>
      </c>
      <c r="C49">
        <v>-0.10995941494234916</v>
      </c>
      <c r="D49">
        <v>1.3862758970030749</v>
      </c>
      <c r="E49">
        <v>-7.9320007784933214E-2</v>
      </c>
      <c r="F49">
        <v>0.93820270713948961</v>
      </c>
      <c r="G49">
        <v>-3.1611320920388417</v>
      </c>
      <c r="H49">
        <v>2.9412132621541431</v>
      </c>
      <c r="I49">
        <v>-3.1611320920388417</v>
      </c>
      <c r="J49">
        <v>2.9412132621541431</v>
      </c>
    </row>
    <row r="50" spans="2:10" x14ac:dyDescent="0.35">
      <c r="B50" t="s">
        <v>40</v>
      </c>
      <c r="C50">
        <v>1.7420774119621847</v>
      </c>
      <c r="D50">
        <v>1.1402275288506121</v>
      </c>
      <c r="E50">
        <v>1.5278331454760241</v>
      </c>
      <c r="F50">
        <v>0.15478391025403926</v>
      </c>
      <c r="G50">
        <v>-0.76754645816597278</v>
      </c>
      <c r="H50">
        <v>4.2517012820903419</v>
      </c>
      <c r="I50">
        <v>-0.76754645816597278</v>
      </c>
      <c r="J50">
        <v>4.2517012820903419</v>
      </c>
    </row>
    <row r="51" spans="2:10" x14ac:dyDescent="0.35">
      <c r="B51" t="s">
        <v>41</v>
      </c>
      <c r="C51">
        <v>2.095418913223972</v>
      </c>
      <c r="D51">
        <v>2.6817714327114168</v>
      </c>
      <c r="E51">
        <v>0.78135626611004261</v>
      </c>
      <c r="F51">
        <v>0.45108265460056529</v>
      </c>
      <c r="G51">
        <v>-3.8071202129315478</v>
      </c>
      <c r="H51">
        <v>7.9979580393794922</v>
      </c>
      <c r="I51">
        <v>-3.8071202129315478</v>
      </c>
      <c r="J51">
        <v>7.9979580393794922</v>
      </c>
    </row>
    <row r="52" spans="2:10" x14ac:dyDescent="0.35">
      <c r="B52" t="s">
        <v>42</v>
      </c>
      <c r="C52">
        <v>2.5155160717232348E-5</v>
      </c>
      <c r="D52">
        <v>3.5840887111049762E-5</v>
      </c>
      <c r="E52">
        <v>0.70185653160010653</v>
      </c>
      <c r="F52">
        <v>0.49735035959547658</v>
      </c>
      <c r="G52">
        <v>-5.3730099938707845E-5</v>
      </c>
      <c r="H52">
        <v>1.0404042137317253E-4</v>
      </c>
      <c r="I52">
        <v>-5.3730099938707845E-5</v>
      </c>
      <c r="J52">
        <v>1.0404042137317253E-4</v>
      </c>
    </row>
    <row r="53" spans="2:10" x14ac:dyDescent="0.35">
      <c r="B53" t="s">
        <v>43</v>
      </c>
      <c r="C53">
        <v>1.8972006812748569E-2</v>
      </c>
      <c r="D53">
        <v>1.1241854773271829E-2</v>
      </c>
      <c r="E53">
        <v>1.6876224782636076</v>
      </c>
      <c r="F53">
        <v>0.11959971495363265</v>
      </c>
      <c r="G53">
        <v>-5.7711487151280751E-3</v>
      </c>
      <c r="H53">
        <v>4.371516234062521E-2</v>
      </c>
      <c r="I53">
        <v>-5.7711487151280751E-3</v>
      </c>
      <c r="J53">
        <v>4.371516234062521E-2</v>
      </c>
    </row>
    <row r="54" spans="2:10" ht="15" thickBot="1" x14ac:dyDescent="0.4">
      <c r="B54" s="8" t="s">
        <v>45</v>
      </c>
      <c r="C54" s="8">
        <v>6.0657711526253342E-4</v>
      </c>
      <c r="D54" s="8">
        <v>4.6288541656424697E-4</v>
      </c>
      <c r="E54" s="8">
        <v>1.3104260656229652</v>
      </c>
      <c r="F54" s="8">
        <v>0.21675355000633026</v>
      </c>
      <c r="G54" s="8">
        <v>-4.122268174182104E-4</v>
      </c>
      <c r="H54" s="8">
        <v>1.6253810479432773E-3</v>
      </c>
      <c r="I54" s="8">
        <v>-4.122268174182104E-4</v>
      </c>
      <c r="J54" s="8">
        <v>1.6253810479432773E-3</v>
      </c>
    </row>
    <row r="58" spans="2:10" x14ac:dyDescent="0.35">
      <c r="B58" t="s">
        <v>70</v>
      </c>
    </row>
    <row r="59" spans="2:10" ht="15" thickBot="1" x14ac:dyDescent="0.4"/>
    <row r="60" spans="2:10" x14ac:dyDescent="0.35">
      <c r="B60" s="9" t="s">
        <v>71</v>
      </c>
      <c r="C60" s="9" t="s">
        <v>77</v>
      </c>
      <c r="D60" s="9" t="s">
        <v>73</v>
      </c>
    </row>
    <row r="61" spans="2:10" x14ac:dyDescent="0.35">
      <c r="B61">
        <v>1</v>
      </c>
      <c r="C61">
        <v>-5.217053271713743</v>
      </c>
      <c r="D61">
        <v>-0.99755482670844842</v>
      </c>
    </row>
    <row r="62" spans="2:10" x14ac:dyDescent="0.35">
      <c r="B62">
        <v>2</v>
      </c>
      <c r="C62">
        <v>-4.931824163868348</v>
      </c>
      <c r="D62">
        <v>-0.87731882644567971</v>
      </c>
    </row>
    <row r="63" spans="2:10" x14ac:dyDescent="0.35">
      <c r="B63">
        <v>3</v>
      </c>
      <c r="C63">
        <v>-5.1494609425394371</v>
      </c>
      <c r="D63">
        <v>-0.37199997532280893</v>
      </c>
    </row>
    <row r="64" spans="2:10" x14ac:dyDescent="0.35">
      <c r="B64">
        <v>4</v>
      </c>
      <c r="C64">
        <v>-4.1863074246914485</v>
      </c>
      <c r="D64">
        <v>-0.92968838506263385</v>
      </c>
    </row>
    <row r="65" spans="2:4" x14ac:dyDescent="0.35">
      <c r="B65">
        <v>5</v>
      </c>
      <c r="C65">
        <v>-4.0634292435276764</v>
      </c>
      <c r="D65">
        <v>-0.89841588639914693</v>
      </c>
    </row>
    <row r="66" spans="2:4" x14ac:dyDescent="0.35">
      <c r="B66">
        <v>6</v>
      </c>
      <c r="C66">
        <v>-5.5496857617661437</v>
      </c>
      <c r="D66">
        <v>0.72137202446384219</v>
      </c>
    </row>
    <row r="67" spans="2:4" x14ac:dyDescent="0.35">
      <c r="B67">
        <v>7</v>
      </c>
      <c r="C67">
        <v>-4.931544033907139</v>
      </c>
      <c r="D67">
        <v>0.22101333226122133</v>
      </c>
    </row>
    <row r="68" spans="2:4" x14ac:dyDescent="0.35">
      <c r="B68">
        <v>8</v>
      </c>
      <c r="C68">
        <v>-5.0946962607378641</v>
      </c>
      <c r="D68">
        <v>0.48952607474977317</v>
      </c>
    </row>
    <row r="69" spans="2:4" x14ac:dyDescent="0.35">
      <c r="B69">
        <v>9</v>
      </c>
      <c r="C69">
        <v>-3.6433871314117612</v>
      </c>
      <c r="D69">
        <v>-0.86647287477200496</v>
      </c>
    </row>
    <row r="70" spans="2:4" x14ac:dyDescent="0.35">
      <c r="B70">
        <v>10</v>
      </c>
      <c r="C70">
        <v>-5.0046644120130024</v>
      </c>
      <c r="D70">
        <v>0.58181578281886548</v>
      </c>
    </row>
    <row r="71" spans="2:4" x14ac:dyDescent="0.35">
      <c r="B71">
        <v>11</v>
      </c>
      <c r="C71">
        <v>-4.4076118461909584</v>
      </c>
      <c r="D71">
        <v>-1.5236783003178545E-2</v>
      </c>
    </row>
    <row r="72" spans="2:4" x14ac:dyDescent="0.35">
      <c r="B72">
        <v>12</v>
      </c>
      <c r="C72">
        <v>-4.800367066946877</v>
      </c>
      <c r="D72">
        <v>0.60066198906694979</v>
      </c>
    </row>
    <row r="73" spans="2:4" x14ac:dyDescent="0.35">
      <c r="B73">
        <v>13</v>
      </c>
      <c r="C73">
        <v>-4.6599081056708309</v>
      </c>
      <c r="D73">
        <v>0.64252458458485862</v>
      </c>
    </row>
    <row r="74" spans="2:4" x14ac:dyDescent="0.35">
      <c r="B74">
        <v>14</v>
      </c>
      <c r="C74">
        <v>-4.2195842979659819</v>
      </c>
      <c r="D74">
        <v>0.25626799815028534</v>
      </c>
    </row>
    <row r="75" spans="2:4" x14ac:dyDescent="0.35">
      <c r="B75">
        <v>15</v>
      </c>
      <c r="C75">
        <v>-4.1461327617742727</v>
      </c>
      <c r="D75">
        <v>0.23410975634612674</v>
      </c>
    </row>
    <row r="76" spans="2:4" x14ac:dyDescent="0.35">
      <c r="B76">
        <v>16</v>
      </c>
      <c r="C76">
        <v>-4.3206113459435613</v>
      </c>
      <c r="D76">
        <v>0.50389852031974014</v>
      </c>
    </row>
    <row r="77" spans="2:4" x14ac:dyDescent="0.35">
      <c r="B77">
        <v>17</v>
      </c>
      <c r="C77">
        <v>-3.8655599721643044</v>
      </c>
      <c r="D77">
        <v>4.8847146540483166E-2</v>
      </c>
    </row>
    <row r="78" spans="2:4" x14ac:dyDescent="0.35">
      <c r="B78">
        <v>18</v>
      </c>
      <c r="C78">
        <v>-3.4282665834067068</v>
      </c>
      <c r="D78">
        <v>-0.22139215755394837</v>
      </c>
    </row>
    <row r="79" spans="2:4" x14ac:dyDescent="0.35">
      <c r="B79">
        <v>19</v>
      </c>
      <c r="C79">
        <v>-3.834172046168062</v>
      </c>
      <c r="D79">
        <v>0.22225363319025426</v>
      </c>
    </row>
    <row r="80" spans="2:4" x14ac:dyDescent="0.35">
      <c r="B80">
        <v>20</v>
      </c>
      <c r="C80">
        <v>-2.9245136086933421</v>
      </c>
      <c r="D80">
        <v>-1.2949756736673201E-2</v>
      </c>
    </row>
    <row r="81" spans="2:4" x14ac:dyDescent="0.35">
      <c r="B81">
        <v>21</v>
      </c>
      <c r="C81">
        <v>-1.6545931365735713</v>
      </c>
      <c r="D81">
        <v>-0.31151971979926141</v>
      </c>
    </row>
    <row r="82" spans="2:4" ht="15" thickBot="1" x14ac:dyDescent="0.4">
      <c r="B82" s="8">
        <v>22</v>
      </c>
      <c r="C82" s="8">
        <v>-1.9167517885030376</v>
      </c>
      <c r="D82" s="8">
        <v>0.98025834931136313</v>
      </c>
    </row>
  </sheetData>
  <conditionalFormatting sqref="B4:C25">
    <cfRule type="cellIs" dxfId="40" priority="1" operator="equal">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21E51-A0EE-4B1A-92D1-22310B77B68F}">
  <dimension ref="B3:M107"/>
  <sheetViews>
    <sheetView topLeftCell="A46" workbookViewId="0">
      <selection activeCell="C62" sqref="C62"/>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3" spans="2:13" ht="48" x14ac:dyDescent="0.35">
      <c r="C3" s="1" t="s">
        <v>76</v>
      </c>
      <c r="D3" s="1" t="s">
        <v>35</v>
      </c>
      <c r="E3" s="1" t="s">
        <v>36</v>
      </c>
      <c r="F3" s="1" t="s">
        <v>37</v>
      </c>
      <c r="G3" s="1" t="s">
        <v>38</v>
      </c>
      <c r="H3" s="1" t="s">
        <v>39</v>
      </c>
      <c r="I3" s="1" t="s">
        <v>40</v>
      </c>
      <c r="J3" s="1" t="s">
        <v>41</v>
      </c>
      <c r="K3" s="1" t="s">
        <v>42</v>
      </c>
      <c r="L3" s="1" t="s">
        <v>43</v>
      </c>
      <c r="M3" s="1" t="s">
        <v>45</v>
      </c>
    </row>
    <row r="4" spans="2:13" x14ac:dyDescent="0.35">
      <c r="B4" t="s">
        <v>9</v>
      </c>
      <c r="C4" s="14">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2">
        <f>VLOOKUP($B4,'[1]Dati finali'!$B$4:$O$40,'[1]Dati finali'!H$42,FALSE)</f>
        <v>0.1126530612244898</v>
      </c>
      <c r="J4" s="4">
        <f>VLOOKUP($B4,'[1]Dati finali'!$B$4:$O$40,'[1]Dati finali'!I$42,FALSE)</f>
        <v>0.73675000000000002</v>
      </c>
      <c r="K4">
        <f>VLOOKUP($B4,'[1]Dati finali'!$B$4:$O$40,'[1]Dati finali'!J$42,FALSE)</f>
        <v>31866.010828482387</v>
      </c>
      <c r="L4">
        <f>VLOOKUP($B4,'[1]Dati finali'!$B$4:$O$40,'[1]Dati finali'!K$42,FALSE)</f>
        <v>27</v>
      </c>
      <c r="M4" s="7">
        <f>VLOOKUP($B4,'[1]Dati finali'!$B$4:$O$40,'[1]Dati finali'!L$42,FALSE)</f>
        <v>5561.476705</v>
      </c>
    </row>
    <row r="5" spans="2:13" x14ac:dyDescent="0.35">
      <c r="B5" t="s">
        <v>11</v>
      </c>
      <c r="C5" s="14">
        <f>LN(VLOOKUP($B5,'[1]Dati finali'!$B$4:$O$40,'[1]Dati finali'!$M$42,FALSE))</f>
        <v>-6.2146080984221914</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finali'!F$42,FALSE)</f>
        <v>15.12585214777892</v>
      </c>
      <c r="H5" s="5">
        <f>VLOOKUP($B5,'[1]Dati finali'!$B$4:$O$40,'[1]Dati finali'!G$42,FALSE)</f>
        <v>1</v>
      </c>
      <c r="I5" s="2">
        <f>VLOOKUP($B5,'[1]Dati finali'!$B$4:$O$40,'[1]Dati finali'!H$42,FALSE)</f>
        <v>0.12391056910569105</v>
      </c>
      <c r="J5" s="4">
        <f>VLOOKUP($B5,'[1]Dati finali'!$B$4:$O$40,'[1]Dati finali'!I$42,FALSE)</f>
        <v>0.68716999999999995</v>
      </c>
      <c r="K5">
        <f>VLOOKUP($B5,'[1]Dati finali'!$B$4:$O$40,'[1]Dati finali'!J$42,FALSE)</f>
        <v>27843.887608341538</v>
      </c>
      <c r="L5">
        <f>VLOOKUP($B5,'[1]Dati finali'!$B$4:$O$40,'[1]Dati finali'!K$42,FALSE)</f>
        <v>8</v>
      </c>
      <c r="M5" s="7">
        <f>VLOOKUP($B5,'[1]Dati finali'!$B$4:$O$40,'[1]Dati finali'!L$42,FALSE)</f>
        <v>6592.3394420000004</v>
      </c>
    </row>
    <row r="6" spans="2:13" x14ac:dyDescent="0.35">
      <c r="B6" t="s">
        <v>15</v>
      </c>
      <c r="C6" s="14">
        <f>LN(VLOOKUP($B6,'[1]Dati finali'!$B$4:$O$40,'[1]Dati finali'!$M$42,FALSE))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finali'!F$42,FALSE)</f>
        <v>6.8102102076807478</v>
      </c>
      <c r="H6" s="5">
        <f>VLOOKUP($B6,'[1]Dati finali'!$B$4:$O$40,'[1]Dati finali'!G$42,FALSE)</f>
        <v>1.3508771929824563</v>
      </c>
      <c r="I6" s="2">
        <f>VLOOKUP($B6,'[1]Dati finali'!$B$4:$O$40,'[1]Dati finali'!H$42,FALSE)</f>
        <v>0.28974708171206226</v>
      </c>
      <c r="J6" s="4">
        <f>VLOOKUP($B6,'[1]Dati finali'!$B$4:$O$40,'[1]Dati finali'!I$42,FALSE)</f>
        <v>0.78724000000000005</v>
      </c>
      <c r="K6">
        <f>VLOOKUP($B6,'[1]Dati finali'!$B$4:$O$40,'[1]Dati finali'!J$42,FALSE)</f>
        <v>24212.197302170782</v>
      </c>
      <c r="L6">
        <f>VLOOKUP($B6,'[1]Dati finali'!$B$4:$O$40,'[1]Dati finali'!K$42,FALSE)</f>
        <v>21</v>
      </c>
      <c r="M6" s="7">
        <f>VLOOKUP($B6,'[1]Dati finali'!$B$4:$O$40,'[1]Dati finali'!L$42,FALSE)</f>
        <v>4215.9879979999996</v>
      </c>
    </row>
    <row r="7" spans="2:13" x14ac:dyDescent="0.35">
      <c r="B7" t="s">
        <v>19</v>
      </c>
      <c r="C7" s="14">
        <f>LN(VLOOKUP($B7,'[1]Dati finali'!$B$4:$O$40,'[1]Dati finali'!$M$42,FALSE))</f>
        <v>-6.2146080984221914</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finali'!F$42,FALSE)</f>
        <v>5.9881199260780429</v>
      </c>
      <c r="H7" s="5">
        <f>VLOOKUP($B7,'[1]Dati finali'!$B$4:$O$40,'[1]Dati finali'!G$42,FALSE)</f>
        <v>1.4122807017543861</v>
      </c>
      <c r="I7" s="2">
        <f>VLOOKUP($B7,'[1]Dati finali'!$B$4:$O$40,'[1]Dati finali'!H$42,FALSE)</f>
        <v>0.37279399585921325</v>
      </c>
      <c r="J7" s="4">
        <f>VLOOKUP($B7,'[1]Dati finali'!$B$4:$O$40,'[1]Dati finali'!I$42,FALSE)</f>
        <v>0.70144000000000006</v>
      </c>
      <c r="K7">
        <f>VLOOKUP($B7,'[1]Dati finali'!$B$4:$O$40,'[1]Dati finali'!J$42,FALSE)</f>
        <v>34585.035786649052</v>
      </c>
      <c r="L7">
        <f>VLOOKUP($B7,'[1]Dati finali'!$B$4:$O$40,'[1]Dati finali'!K$42,FALSE)</f>
        <v>29</v>
      </c>
      <c r="M7" s="7">
        <f>VLOOKUP($B7,'[1]Dati finali'!$B$4:$O$40,'[1]Dati finali'!L$42,FALSE)</f>
        <v>4652.762874</v>
      </c>
    </row>
    <row r="8" spans="2:13" x14ac:dyDescent="0.35">
      <c r="B8" t="s">
        <v>26</v>
      </c>
      <c r="C8" s="14">
        <f>LN(VLOOKUP($B8,'[1]Dati finali'!$B$4:$O$40,'[1]Dati finali'!$M$42,FALSE))</f>
        <v>-6.2146080984221914</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finali'!F$42,FALSE)</f>
        <v>8.5564162387120248</v>
      </c>
      <c r="H8" s="5">
        <f>VLOOKUP($B8,'[1]Dati finali'!$B$4:$O$40,'[1]Dati finali'!G$42,FALSE)</f>
        <v>0.93859649122807032</v>
      </c>
      <c r="I8" s="2">
        <f>VLOOKUP($B8,'[1]Dati finali'!$B$4:$O$40,'[1]Dati finali'!H$42,FALSE)</f>
        <v>0.13689675870348139</v>
      </c>
      <c r="J8" s="4">
        <f>VLOOKUP($B8,'[1]Dati finali'!$B$4:$O$40,'[1]Dati finali'!I$42,FALSE)</f>
        <v>0.60104999999999997</v>
      </c>
      <c r="K8">
        <f>VLOOKUP($B8,'[1]Dati finali'!$B$4:$O$40,'[1]Dati finali'!J$42,FALSE)</f>
        <v>25545.694362817598</v>
      </c>
      <c r="L8">
        <f>VLOOKUP($B8,'[1]Dati finali'!$B$4:$O$40,'[1]Dati finali'!K$42,FALSE)</f>
        <v>38</v>
      </c>
      <c r="M8" s="7">
        <f>VLOOKUP($B8,'[1]Dati finali'!$B$4:$O$40,'[1]Dati finali'!L$42,FALSE)</f>
        <v>5798.3715529999999</v>
      </c>
    </row>
    <row r="9" spans="2:13" x14ac:dyDescent="0.35">
      <c r="B9" t="s">
        <v>21</v>
      </c>
      <c r="C9" s="14">
        <f>LN(VLOOKUP($B9,'[1]Dati finali'!$B$4:$O$40,'[1]Dati finali'!$M$42,FALSE))</f>
        <v>-5.8091429903140277</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finali'!F$42,FALSE)</f>
        <v>4.6340912369905238</v>
      </c>
      <c r="H9" s="5">
        <f>VLOOKUP($B9,'[1]Dati finali'!$B$4:$O$40,'[1]Dati finali'!G$42,FALSE)</f>
        <v>1.0175438596491229</v>
      </c>
      <c r="I9" s="2">
        <f>VLOOKUP($B9,'[1]Dati finali'!$B$4:$O$40,'[1]Dati finali'!H$42,FALSE)</f>
        <v>0.48558139534883721</v>
      </c>
      <c r="J9" s="4">
        <f>VLOOKUP($B9,'[1]Dati finali'!$B$4:$O$40,'[1]Dati finali'!I$42,FALSE)</f>
        <v>0.67516000000000009</v>
      </c>
      <c r="K9">
        <f>VLOOKUP($B9,'[1]Dati finali'!$B$4:$O$40,'[1]Dati finali'!J$42,FALSE)</f>
        <v>28945.214455971793</v>
      </c>
      <c r="L9">
        <f>VLOOKUP($B9,'[1]Dati finali'!$B$4:$O$40,'[1]Dati finali'!K$42,FALSE)</f>
        <v>23</v>
      </c>
      <c r="M9" s="7">
        <f>VLOOKUP($B9,'[1]Dati finali'!$B$4:$O$40,'[1]Dati finali'!L$42,FALSE)</f>
        <v>6066.7289979999996</v>
      </c>
    </row>
    <row r="10" spans="2:13" x14ac:dyDescent="0.35">
      <c r="B10" t="s">
        <v>28</v>
      </c>
      <c r="C10" s="14">
        <f>LN(VLOOKUP($B10,'[1]Dati finali'!$B$4:$O$40,'[1]Dati finali'!$M$42,FALSE))</f>
        <v>-5.8091429903140277</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finali'!F$42,FALSE)</f>
        <v>4.0649553393803624</v>
      </c>
      <c r="H10" s="5">
        <f>VLOOKUP($B10,'[1]Dati finali'!$B$4:$O$40,'[1]Dati finali'!G$42,FALSE)</f>
        <v>1.0175438596491229</v>
      </c>
      <c r="I10" s="2">
        <f>VLOOKUP($B10,'[1]Dati finali'!$B$4:$O$40,'[1]Dati finali'!H$42,FALSE)</f>
        <v>0.41427188940092169</v>
      </c>
      <c r="J10" s="4">
        <f>VLOOKUP($B10,'[1]Dati finali'!$B$4:$O$40,'[1]Dati finali'!I$42,FALSE)</f>
        <v>0.53935999999999995</v>
      </c>
      <c r="K10">
        <f>VLOOKUP($B10,'[1]Dati finali'!$B$4:$O$40,'[1]Dati finali'!J$42,FALSE)</f>
        <v>23383.132051156193</v>
      </c>
      <c r="L10">
        <f>VLOOKUP($B10,'[1]Dati finali'!$B$4:$O$40,'[1]Dati finali'!K$42,FALSE)</f>
        <v>34</v>
      </c>
      <c r="M10" s="7">
        <f>VLOOKUP($B10,'[1]Dati finali'!$B$4:$O$40,'[1]Dati finali'!L$42,FALSE)</f>
        <v>4935.9262470000003</v>
      </c>
    </row>
    <row r="11" spans="2:13" x14ac:dyDescent="0.35">
      <c r="B11" t="s">
        <v>7</v>
      </c>
      <c r="C11" s="14">
        <f>LN(VLOOKUP($B11,'[1]Dati finali'!$B$4:$O$40,'[1]Dati finali'!$M$42,FALSE))</f>
        <v>-5.521460917862246</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finali'!F$42,FALSE)</f>
        <v>6.9264885622573331</v>
      </c>
      <c r="H11" s="5">
        <f>VLOOKUP($B11,'[1]Dati finali'!$B$4:$O$40,'[1]Dati finali'!G$42,FALSE)</f>
        <v>0.97368421052631593</v>
      </c>
      <c r="I11" s="2">
        <f>VLOOKUP($B11,'[1]Dati finali'!$B$4:$O$40,'[1]Dati finali'!H$42,FALSE)</f>
        <v>0.15651982378854626</v>
      </c>
      <c r="J11" s="4">
        <f>VLOOKUP($B11,'[1]Dati finali'!$B$4:$O$40,'[1]Dati finali'!I$42,FALSE)</f>
        <v>0.74668999999999996</v>
      </c>
      <c r="K11">
        <f>VLOOKUP($B11,'[1]Dati finali'!$B$4:$O$40,'[1]Dati finali'!J$42,FALSE)</f>
        <v>18375.433481661283</v>
      </c>
      <c r="L11">
        <f>VLOOKUP($B11,'[1]Dati finali'!$B$4:$O$40,'[1]Dati finali'!K$42,FALSE)</f>
        <v>33</v>
      </c>
      <c r="M11" s="7">
        <f>VLOOKUP($B11,'[1]Dati finali'!$B$4:$O$40,'[1]Dati finali'!L$42,FALSE)</f>
        <v>4747.1506650000001</v>
      </c>
    </row>
    <row r="12" spans="2:13" x14ac:dyDescent="0.35">
      <c r="B12" t="s">
        <v>23</v>
      </c>
      <c r="C12" s="14">
        <f>LN(VLOOKUP($B12,'[1]Dati finali'!$B$4:$O$40,'[1]Dati finali'!$M$42,FALSE))</f>
        <v>-5.521460917862246</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finali'!F$42,FALSE)</f>
        <v>3.352791671985794</v>
      </c>
      <c r="H12" s="5">
        <f>VLOOKUP($B12,'[1]Dati finali'!$B$4:$O$40,'[1]Dati finali'!G$42,FALSE)</f>
        <v>1.192982456140351</v>
      </c>
      <c r="I12" s="2">
        <f>VLOOKUP($B12,'[1]Dati finali'!$B$4:$O$40,'[1]Dati finali'!H$42,FALSE)</f>
        <v>0.16675000000000001</v>
      </c>
      <c r="J12" s="4">
        <f>VLOOKUP($B12,'[1]Dati finali'!$B$4:$O$40,'[1]Dati finali'!I$42,FALSE)</f>
        <v>0.94546000000000008</v>
      </c>
      <c r="K12">
        <f>VLOOKUP($B12,'[1]Dati finali'!$B$4:$O$40,'[1]Dati finali'!J$42,FALSE)</f>
        <v>35994.860216078843</v>
      </c>
      <c r="L12">
        <f>VLOOKUP($B12,'[1]Dati finali'!$B$4:$O$40,'[1]Dati finali'!K$42,FALSE)</f>
        <v>9</v>
      </c>
      <c r="M12" s="7">
        <f>VLOOKUP($B12,'[1]Dati finali'!$B$4:$O$40,'[1]Dati finali'!L$42,FALSE)</f>
        <v>3986.496114</v>
      </c>
    </row>
    <row r="13" spans="2:13" x14ac:dyDescent="0.35">
      <c r="B13" t="s">
        <v>29</v>
      </c>
      <c r="C13" s="14">
        <f>LN(VLOOKUP($B13,'[1]Dati finali'!$B$4:$O$40,'[1]Dati finali'!$M$42,FALSE))</f>
        <v>-5.521460917862246</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finali'!F$42,FALSE)</f>
        <v>6.4956673156300822</v>
      </c>
      <c r="H13" s="5">
        <f>VLOOKUP($B13,'[1]Dati finali'!$B$4:$O$40,'[1]Dati finali'!G$42,FALSE)</f>
        <v>1.1578947368421053</v>
      </c>
      <c r="I13" s="2">
        <f>VLOOKUP($B13,'[1]Dati finali'!$B$4:$O$40,'[1]Dati finali'!H$42,FALSE)</f>
        <v>0.24461254612546127</v>
      </c>
      <c r="J13" s="4">
        <f>VLOOKUP($B13,'[1]Dati finali'!$B$4:$O$40,'[1]Dati finali'!I$42,FALSE)</f>
        <v>0.53750999999999993</v>
      </c>
      <c r="K13">
        <f>VLOOKUP($B13,'[1]Dati finali'!$B$4:$O$40,'[1]Dati finali'!J$42,FALSE)</f>
        <v>27733.754503235035</v>
      </c>
      <c r="L13">
        <f>VLOOKUP($B13,'[1]Dati finali'!$B$4:$O$40,'[1]Dati finali'!K$42,FALSE)</f>
        <v>24</v>
      </c>
      <c r="M13" s="7">
        <f>VLOOKUP($B13,'[1]Dati finali'!$B$4:$O$40,'[1]Dati finali'!L$42,FALSE)</f>
        <v>5348.64149</v>
      </c>
    </row>
    <row r="14" spans="2:13" x14ac:dyDescent="0.35">
      <c r="B14" t="s">
        <v>6</v>
      </c>
      <c r="C14" s="14">
        <f>LN(VLOOKUP($B14,'[1]Dati finali'!$B$4:$O$40,'[1]Dati finali'!$M$42,FALSE))</f>
        <v>-5.1159958097540823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finali'!F$42,FALSE)</f>
        <v>8.7595639851693914</v>
      </c>
      <c r="H14" s="5">
        <f>VLOOKUP($B14,'[1]Dati finali'!$B$4:$O$40,'[1]Dati finali'!G$42,FALSE)</f>
        <v>1.2543859649122808</v>
      </c>
      <c r="I14" s="2">
        <f>VLOOKUP($B14,'[1]Dati finali'!$B$4:$O$40,'[1]Dati finali'!H$42,FALSE)</f>
        <v>0.16570760233918128</v>
      </c>
      <c r="J14" s="4">
        <f>VLOOKUP($B14,'[1]Dati finali'!$B$4:$O$40,'[1]Dati finali'!I$42,FALSE)</f>
        <v>0.97960999999999998</v>
      </c>
      <c r="K14">
        <f>VLOOKUP($B14,'[1]Dati finali'!$B$4:$O$40,'[1]Dati finali'!J$42,FALSE)</f>
        <v>41965.08520658395</v>
      </c>
      <c r="L14">
        <f>VLOOKUP($B14,'[1]Dati finali'!$B$4:$O$40,'[1]Dati finali'!K$42,FALSE)</f>
        <v>41</v>
      </c>
      <c r="M14" s="7">
        <f>VLOOKUP($B14,'[1]Dati finali'!$B$4:$O$40,'[1]Dati finali'!L$42,FALSE)</f>
        <v>5646.6107910000001</v>
      </c>
    </row>
    <row r="15" spans="2:13" x14ac:dyDescent="0.35">
      <c r="B15" t="s">
        <v>20</v>
      </c>
      <c r="C15" s="14">
        <f>LN(VLOOKUP($B15,'[1]Dati finali'!$B$4:$O$40,'[1]Dati finali'!$M$42,FALSE))</f>
        <v>-5.1159958097540823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finali'!F$42,FALSE)</f>
        <v>3.6759041273651438</v>
      </c>
      <c r="H15" s="5">
        <f>VLOOKUP($B15,'[1]Dati finali'!$B$4:$O$40,'[1]Dati finali'!G$42,FALSE)</f>
        <v>1.0175438596491229</v>
      </c>
      <c r="I15" s="2">
        <f>VLOOKUP($B15,'[1]Dati finali'!$B$4:$O$40,'[1]Dati finali'!H$42,FALSE)</f>
        <v>0.54400000000000004</v>
      </c>
      <c r="J15" s="4">
        <f>VLOOKUP($B15,'[1]Dati finali'!$B$4:$O$40,'[1]Dati finali'!I$42,FALSE)</f>
        <v>0.68075000000000008</v>
      </c>
      <c r="K15">
        <f>VLOOKUP($B15,'[1]Dati finali'!$B$4:$O$40,'[1]Dati finali'!J$42,FALSE)</f>
        <v>24735.816612986935</v>
      </c>
      <c r="L15">
        <f>VLOOKUP($B15,'[1]Dati finali'!$B$4:$O$40,'[1]Dati finali'!K$42,FALSE)</f>
        <v>22</v>
      </c>
      <c r="M15" s="7">
        <f>VLOOKUP($B15,'[1]Dati finali'!$B$4:$O$40,'[1]Dati finali'!L$42,FALSE)</f>
        <v>6316.579033</v>
      </c>
    </row>
    <row r="16" spans="2:13" x14ac:dyDescent="0.35">
      <c r="B16" t="s">
        <v>31</v>
      </c>
      <c r="C16" s="14">
        <f>LN(VLOOKUP($B16,'[1]Dati finali'!$B$4:$O$40,'[1]Dati finali'!$M$42,FALSE))</f>
        <v>-5.1159958097540823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finali'!F$42,FALSE)</f>
        <v>6.0711060787623232</v>
      </c>
      <c r="H16" s="5">
        <f>VLOOKUP($B16,'[1]Dati finali'!$B$4:$O$40,'[1]Dati finali'!G$42,FALSE)</f>
        <v>1.1052631578947369</v>
      </c>
      <c r="I16" s="2">
        <f>VLOOKUP($B16,'[1]Dati finali'!$B$4:$O$40,'[1]Dati finali'!H$42,FALSE)</f>
        <v>0.38106081573197381</v>
      </c>
      <c r="J16" s="4">
        <f>VLOOKUP($B16,'[1]Dati finali'!$B$4:$O$40,'[1]Dati finali'!I$42,FALSE)</f>
        <v>0.80079999999999996</v>
      </c>
      <c r="K16">
        <f>VLOOKUP($B16,'[1]Dati finali'!$B$4:$O$40,'[1]Dati finali'!J$42,FALSE)</f>
        <v>33331.449418750446</v>
      </c>
      <c r="L16">
        <f>VLOOKUP($B16,'[1]Dati finali'!$B$4:$O$40,'[1]Dati finali'!K$42,FALSE)</f>
        <v>6</v>
      </c>
      <c r="M16" s="7">
        <f>VLOOKUP($B16,'[1]Dati finali'!$B$4:$O$40,'[1]Dati finali'!L$42,FALSE)</f>
        <v>4488.0469249999996</v>
      </c>
    </row>
    <row r="17" spans="2:13" x14ac:dyDescent="0.35">
      <c r="B17" t="s">
        <v>8</v>
      </c>
      <c r="C17" s="14">
        <f>LN(VLOOKUP($B17,'[1]Dati finali'!$B$4:$O$40,'[1]Dati finali'!$M$42,FALSE))</f>
        <v>-4.9618451299268234</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finali'!F$42,FALSE)</f>
        <v>6.370813979217516</v>
      </c>
      <c r="H17" s="5">
        <f>VLOOKUP($B17,'[1]Dati finali'!$B$4:$O$40,'[1]Dati finali'!G$42,FALSE)</f>
        <v>1.0789473684210527</v>
      </c>
      <c r="I17" s="2">
        <f>VLOOKUP($B17,'[1]Dati finali'!$B$4:$O$40,'[1]Dati finali'!H$42,FALSE)</f>
        <v>8.6530612244897956E-2</v>
      </c>
      <c r="J17" s="4">
        <f>VLOOKUP($B17,'[1]Dati finali'!$B$4:$O$40,'[1]Dati finali'!I$42,FALSE)</f>
        <v>0.66835999999999995</v>
      </c>
      <c r="K17">
        <f>VLOOKUP($B17,'[1]Dati finali'!$B$4:$O$40,'[1]Dati finali'!J$42,FALSE)</f>
        <v>30266.202047392988</v>
      </c>
      <c r="L17">
        <f>VLOOKUP($B17,'[1]Dati finali'!$B$4:$O$40,'[1]Dati finali'!K$42,FALSE)</f>
        <v>40</v>
      </c>
      <c r="M17" s="7">
        <f>VLOOKUP($B17,'[1]Dati finali'!$B$4:$O$40,'[1]Dati finali'!L$42,FALSE)</f>
        <v>3905.06351</v>
      </c>
    </row>
    <row r="18" spans="2:13" x14ac:dyDescent="0.35">
      <c r="B18" t="s">
        <v>18</v>
      </c>
      <c r="C18" s="14">
        <f>LN(VLOOKUP($B18,'[1]Dati finali'!$B$4:$O$40,'[1]Dati finali'!$M$42,FALSE))</f>
        <v>-4.9618451299268234</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finali'!F$42,FALSE)</f>
        <v>8.3454982162721922</v>
      </c>
      <c r="H18" s="5">
        <f>VLOOKUP($B18,'[1]Dati finali'!$B$4:$O$40,'[1]Dati finali'!G$42,FALSE)</f>
        <v>1.2017543859649125</v>
      </c>
      <c r="I18" s="2">
        <f>VLOOKUP($B18,'[1]Dati finali'!$B$4:$O$40,'[1]Dati finali'!H$42,FALSE)</f>
        <v>0.24720394736842105</v>
      </c>
      <c r="J18" s="4">
        <f>VLOOKUP($B18,'[1]Dati finali'!$B$4:$O$40,'[1]Dati finali'!I$42,FALSE)</f>
        <v>0.62946999999999997</v>
      </c>
      <c r="K18">
        <f>VLOOKUP($B18,'[1]Dati finali'!$B$4:$O$40,'[1]Dati finali'!J$42,FALSE)</f>
        <v>66358.098990725048</v>
      </c>
      <c r="L18">
        <f>VLOOKUP($B18,'[1]Dati finali'!$B$4:$O$40,'[1]Dati finali'!K$42,FALSE)</f>
        <v>19</v>
      </c>
      <c r="M18" s="7">
        <f>VLOOKUP($B18,'[1]Dati finali'!$B$4:$O$40,'[1]Dati finali'!L$42,FALSE)</f>
        <v>5924.2219409999998</v>
      </c>
    </row>
    <row r="19" spans="2:13" x14ac:dyDescent="0.35">
      <c r="B19" t="s">
        <v>30</v>
      </c>
      <c r="C19" s="14">
        <f>LN(VLOOKUP($B19,'[1]Dati finali'!$B$4:$O$40,'[1]Dati finali'!$M$42,FALSE))</f>
        <v>-4.8283137373023015</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finali'!F$42,FALSE)</f>
        <v>7.0239271991599912</v>
      </c>
      <c r="H19" s="5">
        <f>VLOOKUP($B19,'[1]Dati finali'!$B$4:$O$40,'[1]Dati finali'!G$42,FALSE)</f>
        <v>1.1578947368421053</v>
      </c>
      <c r="I19" s="2">
        <f>VLOOKUP($B19,'[1]Dati finali'!$B$4:$O$40,'[1]Dati finali'!H$42,FALSE)</f>
        <v>0.30648484848484847</v>
      </c>
      <c r="J19" s="4">
        <f>VLOOKUP($B19,'[1]Dati finali'!$B$4:$O$40,'[1]Dati finali'!I$42,FALSE)</f>
        <v>0.54273000000000005</v>
      </c>
      <c r="K19">
        <f>VLOOKUP($B19,'[1]Dati finali'!$B$4:$O$40,'[1]Dati finali'!J$42,FALSE)</f>
        <v>30586.152876945034</v>
      </c>
      <c r="L19">
        <f>VLOOKUP($B19,'[1]Dati finali'!$B$4:$O$40,'[1]Dati finali'!K$42,FALSE)</f>
        <v>5</v>
      </c>
      <c r="M19" s="7">
        <f>VLOOKUP($B19,'[1]Dati finali'!$B$4:$O$40,'[1]Dati finali'!L$42,FALSE)</f>
        <v>5115.4481239999996</v>
      </c>
    </row>
    <row r="20" spans="2:13" x14ac:dyDescent="0.35">
      <c r="B20" t="s">
        <v>16</v>
      </c>
      <c r="C20" s="14">
        <f>LN(VLOOKUP($B20,'[1]Dati finali'!$B$4:$O$40,'[1]Dati finali'!$M$42,FALSE))</f>
        <v>-4.7105307016459177</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finali'!F$42,FALSE)</f>
        <v>5.1786652737487886</v>
      </c>
      <c r="H20" s="5">
        <f>VLOOKUP($B20,'[1]Dati finali'!$B$4:$O$40,'[1]Dati finali'!G$42,FALSE)</f>
        <v>1.0350877192982457</v>
      </c>
      <c r="I20" s="2">
        <f>VLOOKUP($B20,'[1]Dati finali'!$B$4:$O$40,'[1]Dati finali'!H$42,FALSE)</f>
        <v>0.10078369905956112</v>
      </c>
      <c r="J20" s="4">
        <f>VLOOKUP($B20,'[1]Dati finali'!$B$4:$O$40,'[1]Dati finali'!I$42,FALSE)</f>
        <v>0.71062000000000003</v>
      </c>
      <c r="K20">
        <f>VLOOKUP($B20,'[1]Dati finali'!$B$4:$O$40,'[1]Dati finali'!J$42,FALSE)</f>
        <v>24656.045439859558</v>
      </c>
      <c r="L20">
        <f>VLOOKUP($B20,'[1]Dati finali'!$B$4:$O$40,'[1]Dati finali'!K$42,FALSE)</f>
        <v>28</v>
      </c>
      <c r="M20" s="7">
        <f>VLOOKUP($B20,'[1]Dati finali'!$B$4:$O$40,'[1]Dati finali'!L$42,FALSE)</f>
        <v>5272.761109</v>
      </c>
    </row>
    <row r="21" spans="2:13" x14ac:dyDescent="0.35">
      <c r="B21" t="s">
        <v>4</v>
      </c>
      <c r="C21" s="14">
        <f>LN(VLOOKUP($B21,'[1]Dati finali'!$B$4:$O$40,'[1]Dati finali'!$M$42,FALSE))</f>
        <v>-4.6051701859880909</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finali'!F$42,FALSE)</f>
        <v>9.4526132402814618</v>
      </c>
      <c r="H21" s="5">
        <f>VLOOKUP($B21,'[1]Dati finali'!$B$4:$O$40,'[1]Dati finali'!G$42,FALSE)</f>
        <v>0.92982456140350889</v>
      </c>
      <c r="I21" s="2">
        <f>VLOOKUP($B21,'[1]Dati finali'!$B$4:$O$40,'[1]Dati finali'!H$42,FALSE)</f>
        <v>0.15845754764042702</v>
      </c>
      <c r="J21" s="4">
        <f>VLOOKUP($B21,'[1]Dati finali'!$B$4:$O$40,'[1]Dati finali'!I$42,FALSE)</f>
        <v>0.91535</v>
      </c>
      <c r="K21">
        <f>VLOOKUP($B21,'[1]Dati finali'!$B$4:$O$40,'[1]Dati finali'!J$42,FALSE)</f>
        <v>37964.025726503154</v>
      </c>
      <c r="L21">
        <f>VLOOKUP($B21,'[1]Dati finali'!$B$4:$O$40,'[1]Dati finali'!K$42,FALSE)</f>
        <v>39</v>
      </c>
      <c r="M21" s="7">
        <f>VLOOKUP($B21,'[1]Dati finali'!$B$4:$O$40,'[1]Dati finali'!L$42,FALSE)</f>
        <v>3958.7349989999998</v>
      </c>
    </row>
    <row r="22" spans="2:13" x14ac:dyDescent="0.35">
      <c r="B22" t="s">
        <v>0</v>
      </c>
      <c r="C22" s="14">
        <f>LN(VLOOKUP($B22,'[1]Dati finali'!$B$4:$O$40,'[1]Dati finali'!$M$42,FALSE))</f>
        <v>-4.5098600061837661</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finali'!F$42,FALSE)</f>
        <v>15.639457398098999</v>
      </c>
      <c r="H22" s="5">
        <f>VLOOKUP($B22,'[1]Dati finali'!$B$4:$O$40,'[1]Dati finali'!G$42,FALSE)</f>
        <v>0.71052631578947378</v>
      </c>
      <c r="I22" s="2">
        <f>VLOOKUP($B22,'[1]Dati finali'!$B$4:$O$40,'[1]Dati finali'!H$42,FALSE)</f>
        <v>0.65241799578693949</v>
      </c>
      <c r="J22" s="4">
        <f>VLOOKUP($B22,'[1]Dati finali'!$B$4:$O$40,'[1]Dati finali'!I$42,FALSE)</f>
        <v>0.81349999999999989</v>
      </c>
      <c r="K22">
        <f>VLOOKUP($B22,'[1]Dati finali'!$B$4:$O$40,'[1]Dati finali'!J$42,FALSE)</f>
        <v>40969.205896074651</v>
      </c>
      <c r="L22">
        <f>VLOOKUP($B22,'[1]Dati finali'!$B$4:$O$40,'[1]Dati finali'!K$42,FALSE)</f>
        <v>25</v>
      </c>
      <c r="M22" s="7">
        <f>VLOOKUP($B22,'[1]Dati finali'!$B$4:$O$40,'[1]Dati finali'!L$42,FALSE)</f>
        <v>5046.9707070000004</v>
      </c>
    </row>
    <row r="23" spans="2:13" x14ac:dyDescent="0.35">
      <c r="B23" t="s">
        <v>1</v>
      </c>
      <c r="C23" s="14">
        <f>LN(VLOOKUP($B23,'[1]Dati finali'!$B$4:$O$40,'[1]Dati finali'!$M$42,FALSE))</f>
        <v>-4.4228486291941369</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finali'!F$42,FALSE)</f>
        <v>16.24094871907003</v>
      </c>
      <c r="H23" s="5">
        <f>VLOOKUP($B23,'[1]Dati finali'!$B$4:$O$40,'[1]Dati finali'!G$42,FALSE)</f>
        <v>0.6228070175438597</v>
      </c>
      <c r="I23" s="2">
        <f>VLOOKUP($B23,'[1]Dati finali'!$B$4:$O$40,'[1]Dati finali'!H$42,FALSE)</f>
        <v>0.14652498907518571</v>
      </c>
      <c r="J23" s="4">
        <f>VLOOKUP($B23,'[1]Dati finali'!$B$4:$O$40,'[1]Dati finali'!I$42,FALSE)</f>
        <v>0.82058000000000009</v>
      </c>
      <c r="K23">
        <f>VLOOKUP($B23,'[1]Dati finali'!$B$4:$O$40,'[1]Dati finali'!J$42,FALSE)</f>
        <v>52220.756109073707</v>
      </c>
      <c r="L23">
        <f>VLOOKUP($B23,'[1]Dati finali'!$B$4:$O$40,'[1]Dati finali'!K$42,FALSE)</f>
        <v>26</v>
      </c>
      <c r="M23" s="7">
        <f>VLOOKUP($B23,'[1]Dati finali'!$B$4:$O$40,'[1]Dati finali'!L$42,FALSE)</f>
        <v>4499.1513709999999</v>
      </c>
    </row>
    <row r="24" spans="2:13" x14ac:dyDescent="0.35">
      <c r="B24" t="s">
        <v>3</v>
      </c>
      <c r="C24" s="14">
        <f>LN(VLOOKUP($B24,'[1]Dati finali'!$B$4:$O$40,'[1]Dati finali'!$M$42,FALSE))</f>
        <v>-4.4228486291941369</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finali'!F$42,FALSE)</f>
        <v>12.084542349790549</v>
      </c>
      <c r="H24" s="5">
        <f>VLOOKUP($B24,'[1]Dati finali'!$B$4:$O$40,'[1]Dati finali'!G$42,FALSE)</f>
        <v>1.0701754385964912</v>
      </c>
      <c r="I24" s="2">
        <f>VLOOKUP($B24,'[1]Dati finali'!$B$4:$O$40,'[1]Dati finali'!H$42,FALSE)</f>
        <v>2.8395721925133691E-2</v>
      </c>
      <c r="J24" s="4">
        <f>VLOOKUP($B24,'[1]Dati finali'!$B$4:$O$40,'[1]Dati finali'!I$42,FALSE)</f>
        <v>0.81503000000000003</v>
      </c>
      <c r="K24">
        <f>VLOOKUP($B24,'[1]Dati finali'!$B$4:$O$40,'[1]Dati finali'!J$42,FALSE)</f>
        <v>33627.430244398442</v>
      </c>
      <c r="L24">
        <f>VLOOKUP($B24,'[1]Dati finali'!$B$4:$O$40,'[1]Dati finali'!K$42,FALSE)</f>
        <v>80</v>
      </c>
      <c r="M24" s="7">
        <f>VLOOKUP($B24,'[1]Dati finali'!$B$4:$O$40,'[1]Dati finali'!L$42,FALSE)</f>
        <v>4166.0179909999997</v>
      </c>
    </row>
    <row r="25" spans="2:13" x14ac:dyDescent="0.35">
      <c r="B25" t="s">
        <v>14</v>
      </c>
      <c r="C25" s="14">
        <f>LN(VLOOKUP($B25,'[1]Dati finali'!$B$4:$O$40,'[1]Dati finali'!$M$42,FALSE))</f>
        <v>-4.1997050778799272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finali'!F$42,FALSE)</f>
        <v>9.7348931897596689</v>
      </c>
      <c r="H25" s="5">
        <f>VLOOKUP($B25,'[1]Dati finali'!$B$4:$O$40,'[1]Dati finali'!G$42,FALSE)</f>
        <v>1.2192982456140351</v>
      </c>
      <c r="I25" s="2">
        <f>VLOOKUP($B25,'[1]Dati finali'!$B$4:$O$40,'[1]Dati finali'!H$42,FALSE)</f>
        <v>0.29015868125096289</v>
      </c>
      <c r="J25" s="4">
        <f>VLOOKUP($B25,'[1]Dati finali'!$B$4:$O$40,'[1]Dati finali'!I$42,FALSE)</f>
        <v>0.77260999999999991</v>
      </c>
      <c r="K25">
        <f>VLOOKUP($B25,'[1]Dati finali'!$B$4:$O$40,'[1]Dati finali'!J$42,FALSE)</f>
        <v>44420.07979267578</v>
      </c>
      <c r="L25">
        <f>VLOOKUP($B25,'[1]Dati finali'!$B$4:$O$40,'[1]Dati finali'!K$42,FALSE)</f>
        <v>30</v>
      </c>
      <c r="M25" s="7">
        <f>VLOOKUP($B25,'[1]Dati finali'!$B$4:$O$40,'[1]Dati finali'!L$42,FALSE)</f>
        <v>5829.8341499999997</v>
      </c>
    </row>
    <row r="26" spans="2:13" x14ac:dyDescent="0.35">
      <c r="B26" t="s">
        <v>13</v>
      </c>
      <c r="C26" s="14">
        <f>LN(VLOOKUP($B26,'[1]Dati finali'!$B$4:$O$40,'[1]Dati finali'!$M$42,FALSE))</f>
        <v>-4.0173835210859723</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finali'!F$42,FALSE)</f>
        <v>5.4832745220080632</v>
      </c>
      <c r="H26" s="5">
        <f>VLOOKUP($B26,'[1]Dati finali'!$B$4:$O$40,'[1]Dati finali'!G$42,FALSE)</f>
        <v>1.2192982456140351</v>
      </c>
      <c r="I26" s="2">
        <f>VLOOKUP($B26,'[1]Dati finali'!$B$4:$O$40,'[1]Dati finali'!H$42,FALSE)</f>
        <v>0.17483279395900755</v>
      </c>
      <c r="J26" s="4">
        <f>VLOOKUP($B26,'[1]Dati finali'!$B$4:$O$40,'[1]Dati finali'!I$42,FALSE)</f>
        <v>0.80180000000000007</v>
      </c>
      <c r="K26">
        <f>VLOOKUP($B26,'[1]Dati finali'!$B$4:$O$40,'[1]Dati finali'!J$42,FALSE)</f>
        <v>37588.058140447843</v>
      </c>
      <c r="L26">
        <f>VLOOKUP($B26,'[1]Dati finali'!$B$4:$O$40,'[1]Dati finali'!K$42,FALSE)</f>
        <v>10</v>
      </c>
      <c r="M26" s="7">
        <f>VLOOKUP($B26,'[1]Dati finali'!$B$4:$O$40,'[1]Dati finali'!L$42,FALSE)</f>
        <v>5422.6711299999997</v>
      </c>
    </row>
    <row r="27" spans="2:13" x14ac:dyDescent="0.35">
      <c r="B27" t="s">
        <v>22</v>
      </c>
      <c r="C27" s="14">
        <f>LN(VLOOKUP($B27,'[1]Dati finali'!$B$4:$O$40,'[1]Dati finali'!$M$42,FALSE))</f>
        <v>-3.9633162998156966</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finali'!F$42,FALSE)</f>
        <v>15.930448792109081</v>
      </c>
      <c r="H27" s="5">
        <f>VLOOKUP($B27,'[1]Dati finali'!$B$4:$O$40,'[1]Dati finali'!G$42,FALSE)</f>
        <v>1.0438596491228072</v>
      </c>
      <c r="I27" s="2">
        <f>VLOOKUP($B27,'[1]Dati finali'!$B$4:$O$40,'[1]Dati finali'!H$42,FALSE)</f>
        <v>0.19813043478260869</v>
      </c>
      <c r="J27" s="4">
        <f>VLOOKUP($B27,'[1]Dati finali'!$B$4:$O$40,'[1]Dati finali'!I$42,FALSE)</f>
        <v>0.90727000000000002</v>
      </c>
      <c r="K27">
        <f>VLOOKUP($B27,'[1]Dati finali'!$B$4:$O$40,'[1]Dati finali'!J$42,FALSE)</f>
        <v>91004.175298679198</v>
      </c>
      <c r="L27">
        <f>VLOOKUP($B27,'[1]Dati finali'!$B$4:$O$40,'[1]Dati finali'!K$42,FALSE)</f>
        <v>20</v>
      </c>
      <c r="M27" s="7">
        <f>VLOOKUP($B27,'[1]Dati finali'!$B$4:$O$40,'[1]Dati finali'!L$42,FALSE)</f>
        <v>5509.6559569999999</v>
      </c>
    </row>
    <row r="28" spans="2:13" x14ac:dyDescent="0.35">
      <c r="B28" t="s">
        <v>34</v>
      </c>
      <c r="C28" s="14">
        <f>LN(VLOOKUP($B28,'[1]Dati finali'!$B$4:$O$40,'[1]Dati finali'!$M$42,FALSE))</f>
        <v>-3.9633162998156966</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finali'!F$42,FALSE)</f>
        <v>5.8128979534110581</v>
      </c>
      <c r="H28" s="5">
        <f>VLOOKUP($B28,'[1]Dati finali'!$B$4:$O$40,'[1]Dati finali'!G$42,FALSE)</f>
        <v>1.2807017543859649</v>
      </c>
      <c r="I28" s="2">
        <f>VLOOKUP($B28,'[1]Dati finali'!$B$4:$O$40,'[1]Dati finali'!H$42,FALSE)</f>
        <v>0.24521508544490278</v>
      </c>
      <c r="J28" s="4">
        <f>VLOOKUP($B28,'[1]Dati finali'!$B$4:$O$40,'[1]Dati finali'!I$42,FALSE)</f>
        <v>0.83143</v>
      </c>
      <c r="K28">
        <f>VLOOKUP($B28,'[1]Dati finali'!$B$4:$O$40,'[1]Dati finali'!J$42,FALSE)</f>
        <v>37955.073294435715</v>
      </c>
      <c r="L28">
        <f>VLOOKUP($B28,'[1]Dati finali'!$B$4:$O$40,'[1]Dati finali'!K$42,FALSE)</f>
        <v>12</v>
      </c>
      <c r="M28" s="7">
        <f>VLOOKUP($B28,'[1]Dati finali'!$B$4:$O$40,'[1]Dati finali'!L$42,FALSE)</f>
        <v>5729.8941359999999</v>
      </c>
    </row>
    <row r="29" spans="2:13" x14ac:dyDescent="0.35">
      <c r="B29" t="s">
        <v>27</v>
      </c>
      <c r="C29" s="14">
        <f>LN(VLOOKUP($B29,'[1]Dati finali'!$B$4:$O$40,'[1]Dati finali'!$M$42,FALSE))</f>
        <v>-3.9633162998156966</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finali'!F$42,FALSE)</f>
        <v>5.3113478998898884</v>
      </c>
      <c r="H29" s="5">
        <f>VLOOKUP($B29,'[1]Dati finali'!$B$4:$O$40,'[1]Dati finali'!G$42,FALSE)</f>
        <v>1.3508771929824563</v>
      </c>
      <c r="I29" s="2">
        <f>VLOOKUP($B29,'[1]Dati finali'!$B$4:$O$40,'[1]Dati finali'!H$42,FALSE)</f>
        <v>0.53502487562189049</v>
      </c>
      <c r="J29" s="4">
        <f>VLOOKUP($B29,'[1]Dati finali'!$B$4:$O$40,'[1]Dati finali'!I$42,FALSE)</f>
        <v>0.64651999999999998</v>
      </c>
      <c r="K29">
        <f>VLOOKUP($B29,'[1]Dati finali'!$B$4:$O$40,'[1]Dati finali'!J$42,FALSE)</f>
        <v>27783.081655469832</v>
      </c>
      <c r="L29">
        <f>VLOOKUP($B29,'[1]Dati finali'!$B$4:$O$40,'[1]Dati finali'!K$42,FALSE)</f>
        <v>7</v>
      </c>
      <c r="M29" s="7">
        <f>VLOOKUP($B29,'[1]Dati finali'!$B$4:$O$40,'[1]Dati finali'!L$42,FALSE)</f>
        <v>4297.4206020000001</v>
      </c>
    </row>
    <row r="30" spans="2:13" x14ac:dyDescent="0.35">
      <c r="B30" t="s">
        <v>5</v>
      </c>
      <c r="C30" s="14">
        <f>LN(VLOOKUP($B30,'[1]Dati finali'!$B$4:$O$40,'[1]Dati finali'!$M$42,FALSE))</f>
        <v>-3.912023005428146</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finali'!F$42,FALSE)</f>
        <v>8.0066597576565304</v>
      </c>
      <c r="H30" s="5">
        <f>VLOOKUP($B30,'[1]Dati finali'!$B$4:$O$40,'[1]Dati finali'!G$42,FALSE)</f>
        <v>1.0526315789473684</v>
      </c>
      <c r="I30" s="2">
        <f>VLOOKUP($B30,'[1]Dati finali'!$B$4:$O$40,'[1]Dati finali'!H$42,FALSE)</f>
        <v>0.74774668630338736</v>
      </c>
      <c r="J30" s="4">
        <f>VLOOKUP($B30,'[1]Dati finali'!$B$4:$O$40,'[1]Dati finali'!I$42,FALSE)</f>
        <v>0.58094000000000001</v>
      </c>
      <c r="K30">
        <f>VLOOKUP($B30,'[1]Dati finali'!$B$4:$O$40,'[1]Dati finali'!J$42,FALSE)</f>
        <v>45962.942412958422</v>
      </c>
      <c r="L30">
        <f>VLOOKUP($B30,'[1]Dati finali'!$B$4:$O$40,'[1]Dati finali'!K$42,FALSE)</f>
        <v>18</v>
      </c>
      <c r="M30" s="7">
        <f>VLOOKUP($B30,'[1]Dati finali'!$B$4:$O$40,'[1]Dati finali'!L$42,FALSE)</f>
        <v>5352.3429720000004</v>
      </c>
    </row>
    <row r="31" spans="2:13" x14ac:dyDescent="0.35">
      <c r="B31" t="s">
        <v>2</v>
      </c>
      <c r="C31" s="14">
        <f>LN(VLOOKUP($B31,'[1]Dati finali'!$B$4:$O$40,'[1]Dati finali'!$M$42,FALSE))</f>
        <v>-3.8167128256238212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finali'!F$42,FALSE)</f>
        <v>6.9802288506269496</v>
      </c>
      <c r="H31" s="5">
        <f>VLOOKUP($B31,'[1]Dati finali'!$B$4:$O$40,'[1]Dati finali'!G$42,FALSE)</f>
        <v>0.8421052631578948</v>
      </c>
      <c r="I31" s="2">
        <f>VLOOKUP($B31,'[1]Dati finali'!$B$4:$O$40,'[1]Dati finali'!H$42,FALSE)</f>
        <v>0.24825304897932565</v>
      </c>
      <c r="J31" s="4">
        <f>VLOOKUP($B31,'[1]Dati finali'!$B$4:$O$40,'[1]Dati finali'!I$42,FALSE)</f>
        <v>0.5796</v>
      </c>
      <c r="K31">
        <f>VLOOKUP($B31,'[1]Dati finali'!$B$4:$O$40,'[1]Dati finali'!J$42,FALSE)</f>
        <v>14742.756017137894</v>
      </c>
      <c r="L31">
        <f>VLOOKUP($B31,'[1]Dati finali'!$B$4:$O$40,'[1]Dati finali'!K$42,FALSE)</f>
        <v>109</v>
      </c>
      <c r="M31" s="7">
        <f>VLOOKUP($B31,'[1]Dati finali'!$B$4:$O$40,'[1]Dati finali'!L$42,FALSE)</f>
        <v>4432.5246950000001</v>
      </c>
    </row>
    <row r="32" spans="2:13" x14ac:dyDescent="0.35">
      <c r="B32" t="s">
        <v>24</v>
      </c>
      <c r="C32" s="14">
        <f>LN(VLOOKUP($B32,'[1]Dati finali'!$B$4:$O$40,'[1]Dati finali'!$M$42,FALSE))</f>
        <v>-3.8167128256238212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finali'!F$42,FALSE)</f>
        <v>9.6294022671366832</v>
      </c>
      <c r="H32" s="5">
        <f>VLOOKUP($B32,'[1]Dati finali'!$B$4:$O$40,'[1]Dati finali'!G$42,FALSE)</f>
        <v>1.4736842105263159</v>
      </c>
      <c r="I32" s="2">
        <f>VLOOKUP($B32,'[1]Dati finali'!$B$4:$O$40,'[1]Dati finali'!H$42,FALSE)</f>
        <v>0.12103298611111112</v>
      </c>
      <c r="J32" s="4">
        <f>VLOOKUP($B32,'[1]Dati finali'!$B$4:$O$40,'[1]Dati finali'!I$42,FALSE)</f>
        <v>0.91076999999999997</v>
      </c>
      <c r="K32">
        <f>VLOOKUP($B32,'[1]Dati finali'!$B$4:$O$40,'[1]Dati finali'!J$42,FALSE)</f>
        <v>46055.498481981653</v>
      </c>
      <c r="L32">
        <f>VLOOKUP($B32,'[1]Dati finali'!$B$4:$O$40,'[1]Dati finali'!K$42,FALSE)</f>
        <v>36</v>
      </c>
      <c r="M32" s="7">
        <f>VLOOKUP($B32,'[1]Dati finali'!$B$4:$O$40,'[1]Dati finali'!L$42,FALSE)</f>
        <v>5816.8789630000001</v>
      </c>
    </row>
    <row r="33" spans="2:13" x14ac:dyDescent="0.35">
      <c r="B33" t="s">
        <v>12</v>
      </c>
      <c r="C33" s="14">
        <f>LN(VLOOKUP($B33,'[1]Dati finali'!$B$4:$O$40,'[1]Dati finali'!$M$42,FALSE))</f>
        <v>-3.6496587409606551</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finali'!F$42,FALSE)</f>
        <v>8.3204921177477473</v>
      </c>
      <c r="H33" s="5">
        <f>VLOOKUP($B33,'[1]Dati finali'!$B$4:$O$40,'[1]Dati finali'!G$42,FALSE)</f>
        <v>1.2719298245614037</v>
      </c>
      <c r="I33" s="2">
        <f>VLOOKUP($B33,'[1]Dati finali'!$B$4:$O$40,'[1]Dati finali'!H$42,FALSE)</f>
        <v>0.4419622093023256</v>
      </c>
      <c r="J33" s="4">
        <f>VLOOKUP($B33,'[1]Dati finali'!$B$4:$O$40,'[1]Dati finali'!I$42,FALSE)</f>
        <v>0.85325000000000006</v>
      </c>
      <c r="K33">
        <f>VLOOKUP($B33,'[1]Dati finali'!$B$4:$O$40,'[1]Dati finali'!J$42,FALSE)</f>
        <v>39356.000800448739</v>
      </c>
      <c r="L33">
        <f>VLOOKUP($B33,'[1]Dati finali'!$B$4:$O$40,'[1]Dati finali'!K$42,FALSE)</f>
        <v>1</v>
      </c>
      <c r="M33" s="7">
        <f>VLOOKUP($B33,'[1]Dati finali'!$B$4:$O$40,'[1]Dati finali'!L$42,FALSE)</f>
        <v>6690.428715</v>
      </c>
    </row>
    <row r="34" spans="2:13" x14ac:dyDescent="0.35">
      <c r="B34" t="s">
        <v>33</v>
      </c>
      <c r="C34" s="14">
        <f>LN(VLOOKUP($B34,'[1]Dati finali'!$B$4:$O$40,'[1]Dati finali'!$M$42,FALSE))</f>
        <v>-3.6119184129778081</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finali'!F$42,FALSE)</f>
        <v>4.7279349174522656</v>
      </c>
      <c r="H34" s="5">
        <f>VLOOKUP($B34,'[1]Dati finali'!$B$4:$O$40,'[1]Dati finali'!G$42,FALSE)</f>
        <v>1.2719298245614037</v>
      </c>
      <c r="I34" s="2">
        <f>VLOOKUP($B34,'[1]Dati finali'!$B$4:$O$40,'[1]Dati finali'!H$42,FALSE)</f>
        <v>0.56096439169139467</v>
      </c>
      <c r="J34" s="4">
        <f>VLOOKUP($B34,'[1]Dati finali'!$B$4:$O$40,'[1]Dati finali'!I$42,FALSE)</f>
        <v>0.73760999999999999</v>
      </c>
      <c r="K34">
        <f>VLOOKUP($B34,'[1]Dati finali'!$B$4:$O$40,'[1]Dati finali'!J$42,FALSE)</f>
        <v>56765.024125018397</v>
      </c>
      <c r="L34">
        <f>VLOOKUP($B34,'[1]Dati finali'!$B$4:$O$40,'[1]Dati finali'!K$42,FALSE)</f>
        <v>16</v>
      </c>
      <c r="M34" s="7">
        <f>VLOOKUP($B34,'[1]Dati finali'!$B$4:$O$40,'[1]Dati finali'!L$42,FALSE)</f>
        <v>5213.5373970000001</v>
      </c>
    </row>
    <row r="35" spans="2:13" x14ac:dyDescent="0.35">
      <c r="B35" t="s">
        <v>10</v>
      </c>
      <c r="C35" s="14">
        <f>LN(VLOOKUP($B35,'[1]Dati finali'!$B$4:$O$40,'[1]Dati finali'!$M$42,FALSE))</f>
        <v>-3.6119184129778077</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finali'!F$42,FALSE)</f>
        <v>6.0259514566103967</v>
      </c>
      <c r="H35" s="5">
        <f>VLOOKUP($B35,'[1]Dati finali'!$B$4:$O$40,'[1]Dati finali'!G$42,FALSE)</f>
        <v>1.3596491228070178</v>
      </c>
      <c r="I35" s="2">
        <f>VLOOKUP($B35,'[1]Dati finali'!$B$4:$O$40,'[1]Dati finali'!H$42,FALSE)</f>
        <v>0.60297712418300653</v>
      </c>
      <c r="J35" s="4">
        <f>VLOOKUP($B35,'[1]Dati finali'!$B$4:$O$40,'[1]Dati finali'!I$42,FALSE)</f>
        <v>0.87757000000000007</v>
      </c>
      <c r="K35">
        <f>VLOOKUP($B35,'[1]Dati finali'!$B$4:$O$40,'[1]Dati finali'!J$42,FALSE)</f>
        <v>45056.267280748551</v>
      </c>
      <c r="L35">
        <f>VLOOKUP($B35,'[1]Dati finali'!$B$4:$O$40,'[1]Dati finali'!K$42,FALSE)</f>
        <v>4</v>
      </c>
      <c r="M35" s="7">
        <f>VLOOKUP($B35,'[1]Dati finali'!$B$4:$O$40,'[1]Dati finali'!L$42,FALSE)</f>
        <v>6183.3256810000003</v>
      </c>
    </row>
    <row r="36" spans="2:13" x14ac:dyDescent="0.35">
      <c r="B36" t="s">
        <v>32</v>
      </c>
      <c r="C36" s="14">
        <f>LN(VLOOKUP($B36,'[1]Dati finali'!$B$4:$O$40,'[1]Dati finali'!$M$42,FALSE))</f>
        <v>-2.9374633654300153</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finali'!F$42,FALSE)</f>
        <v>4.1875443523117086</v>
      </c>
      <c r="H36" s="5">
        <f>VLOOKUP($B36,'[1]Dati finali'!$B$4:$O$40,'[1]Dati finali'!G$42,FALSE)</f>
        <v>1.2456140350877194</v>
      </c>
      <c r="I36" s="2">
        <f>VLOOKUP($B36,'[1]Dati finali'!$B$4:$O$40,'[1]Dati finali'!H$42,FALSE)</f>
        <v>0.57096156310057655</v>
      </c>
      <c r="J36" s="4">
        <f>VLOOKUP($B36,'[1]Dati finali'!$B$4:$O$40,'[1]Dati finali'!I$42,FALSE)</f>
        <v>0.87146000000000001</v>
      </c>
      <c r="K36">
        <f>VLOOKUP($B36,'[1]Dati finali'!$B$4:$O$40,'[1]Dati finali'!J$42,FALSE)</f>
        <v>44042.249785595603</v>
      </c>
      <c r="L36">
        <f>VLOOKUP($B36,'[1]Dati finali'!$B$4:$O$40,'[1]Dati finali'!K$42,FALSE)</f>
        <v>3</v>
      </c>
      <c r="M36" s="7">
        <f>VLOOKUP($B36,'[1]Dati finali'!$B$4:$O$40,'[1]Dati finali'!L$42,FALSE)</f>
        <v>6588.63796</v>
      </c>
    </row>
    <row r="37" spans="2:13" x14ac:dyDescent="0.35">
      <c r="B37" t="s">
        <v>17</v>
      </c>
      <c r="C37" s="14">
        <f>LN(VLOOKUP($B37,'[1]Dati finali'!$B$4:$O$40,'[1]Dati finali'!$M$42,FALSE))</f>
        <v>-1.9661128563728327</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finali'!F$42,FALSE)</f>
        <v>10.38728453100515</v>
      </c>
      <c r="H37" s="5">
        <f>VLOOKUP($B37,'[1]Dati finali'!$B$4:$O$40,'[1]Dati finali'!G$42,FALSE)</f>
        <v>1.4824561403508774</v>
      </c>
      <c r="I37" s="2">
        <f>VLOOKUP($B37,'[1]Dati finali'!$B$4:$O$40,'[1]Dati finali'!H$42,FALSE)</f>
        <v>0.99986000000000008</v>
      </c>
      <c r="J37" s="4">
        <f>VLOOKUP($B37,'[1]Dati finali'!$B$4:$O$40,'[1]Dati finali'!I$42,FALSE)</f>
        <v>0.93772999999999995</v>
      </c>
      <c r="K37">
        <f>VLOOKUP($B37,'[1]Dati finali'!$B$4:$O$40,'[1]Dati finali'!J$42,FALSE)</f>
        <v>46625.174468334641</v>
      </c>
      <c r="L37">
        <f>VLOOKUP($B37,'[1]Dati finali'!$B$4:$O$40,'[1]Dati finali'!K$42,FALSE)</f>
        <v>2</v>
      </c>
      <c r="M37" s="7">
        <f>VLOOKUP($B37,'[1]Dati finali'!$B$4:$O$40,'[1]Dati finali'!L$42,FALSE)</f>
        <v>7125.3528500000002</v>
      </c>
    </row>
    <row r="38" spans="2:13" x14ac:dyDescent="0.35">
      <c r="B38" t="s">
        <v>25</v>
      </c>
      <c r="C38" s="14">
        <f>LN(VLOOKUP($B38,'[1]Dati finali'!$B$4:$O$40,'[1]Dati finali'!$M$42,FALSE))</f>
        <v>-0.93649343919167449</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finali'!F$42,FALSE)</f>
        <v>8.4423499679476492</v>
      </c>
      <c r="H38" s="5">
        <f>VLOOKUP($B38,'[1]Dati finali'!$B$4:$O$40,'[1]Dati finali'!G$42,FALSE)</f>
        <v>1.56140350877193</v>
      </c>
      <c r="I38" s="2">
        <f>VLOOKUP($B38,'[1]Dati finali'!$B$4:$O$40,'[1]Dati finali'!H$42,FALSE)</f>
        <v>0.97569731543624161</v>
      </c>
      <c r="J38" s="4">
        <f>VLOOKUP($B38,'[1]Dati finali'!$B$4:$O$40,'[1]Dati finali'!I$42,FALSE)</f>
        <v>0.81870999999999994</v>
      </c>
      <c r="K38">
        <f>VLOOKUP($B38,'[1]Dati finali'!$B$4:$O$40,'[1]Dati finali'!J$42,FALSE)</f>
        <v>53872.17663996949</v>
      </c>
      <c r="L38">
        <f>VLOOKUP($B38,'[1]Dati finali'!$B$4:$O$40,'[1]Dati finali'!K$42,FALSE)</f>
        <v>17</v>
      </c>
      <c r="M38" s="7">
        <f>VLOOKUP($B38,'[1]Dati finali'!$B$4:$O$40,'[1]Dati finali'!L$42,FALSE)</f>
        <v>6653.4138949999997</v>
      </c>
    </row>
    <row r="41" spans="2:13" x14ac:dyDescent="0.35">
      <c r="B41" t="s">
        <v>46</v>
      </c>
    </row>
    <row r="42" spans="2:13" ht="15" thickBot="1" x14ac:dyDescent="0.4"/>
    <row r="43" spans="2:13" x14ac:dyDescent="0.35">
      <c r="B43" s="10" t="s">
        <v>47</v>
      </c>
      <c r="C43" s="10"/>
    </row>
    <row r="44" spans="2:13" x14ac:dyDescent="0.35">
      <c r="B44" t="s">
        <v>48</v>
      </c>
      <c r="C44">
        <v>0.81924608663058163</v>
      </c>
    </row>
    <row r="45" spans="2:13" x14ac:dyDescent="0.35">
      <c r="B45" t="s">
        <v>49</v>
      </c>
      <c r="C45">
        <v>0.67116415045952238</v>
      </c>
    </row>
    <row r="46" spans="2:13" x14ac:dyDescent="0.35">
      <c r="B46" t="s">
        <v>50</v>
      </c>
      <c r="C46">
        <v>0.55278324462495054</v>
      </c>
    </row>
    <row r="47" spans="2:13" x14ac:dyDescent="0.35">
      <c r="B47" t="s">
        <v>51</v>
      </c>
      <c r="C47">
        <v>0.80352372245957893</v>
      </c>
    </row>
    <row r="48" spans="2:13"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32.944810031776186</v>
      </c>
      <c r="E52">
        <v>3.6605344479751318</v>
      </c>
      <c r="F52">
        <v>5.6695304511136415</v>
      </c>
      <c r="G52">
        <v>2.7178595168543779E-4</v>
      </c>
    </row>
    <row r="53" spans="2:10" x14ac:dyDescent="0.35">
      <c r="B53" t="s">
        <v>55</v>
      </c>
      <c r="C53">
        <v>25</v>
      </c>
      <c r="D53">
        <v>16.141259313882461</v>
      </c>
      <c r="E53">
        <v>0.64565037255529845</v>
      </c>
    </row>
    <row r="54" spans="2:10" ht="15" thickBot="1" x14ac:dyDescent="0.4">
      <c r="B54" s="8" t="s">
        <v>56</v>
      </c>
      <c r="C54" s="8">
        <v>34</v>
      </c>
      <c r="D54" s="8">
        <v>49.086069345658643</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-8.8343611672372315</v>
      </c>
      <c r="D57">
        <v>1.5129317403387095</v>
      </c>
      <c r="E57">
        <v>-5.8392331469359142</v>
      </c>
      <c r="F57">
        <v>4.3314795549450305E-6</v>
      </c>
      <c r="G57">
        <v>-11.950302414148945</v>
      </c>
      <c r="H57">
        <v>-5.7184199203255179</v>
      </c>
      <c r="I57">
        <v>-11.950302414148945</v>
      </c>
      <c r="J57">
        <v>-5.7184199203255179</v>
      </c>
    </row>
    <row r="58" spans="2:10" x14ac:dyDescent="0.35">
      <c r="B58" t="s">
        <v>35</v>
      </c>
      <c r="C58">
        <v>1.7180188172466155</v>
      </c>
      <c r="D58">
        <v>1.8537831184418849</v>
      </c>
      <c r="E58">
        <v>0.9267636543646055</v>
      </c>
      <c r="F58">
        <v>0.36291038239168738</v>
      </c>
      <c r="G58">
        <v>-2.099918983627679</v>
      </c>
      <c r="H58">
        <v>5.5359566181209097</v>
      </c>
      <c r="I58">
        <v>-2.099918983627679</v>
      </c>
      <c r="J58">
        <v>5.5359566181209097</v>
      </c>
    </row>
    <row r="59" spans="2:10" x14ac:dyDescent="0.35">
      <c r="B59" t="s">
        <v>36</v>
      </c>
      <c r="C59">
        <v>3.5542035109630805E-5</v>
      </c>
      <c r="D59">
        <v>2.837377889625768E-5</v>
      </c>
      <c r="E59">
        <v>1.2526366417241157</v>
      </c>
      <c r="F59">
        <v>0.22192914470311492</v>
      </c>
      <c r="G59">
        <v>-2.2894856414509799E-5</v>
      </c>
      <c r="H59">
        <v>9.397892663377141E-5</v>
      </c>
      <c r="I59">
        <v>-2.2894856414509799E-5</v>
      </c>
      <c r="J59">
        <v>9.397892663377141E-5</v>
      </c>
    </row>
    <row r="60" spans="2:10" x14ac:dyDescent="0.35">
      <c r="B60" t="s">
        <v>37</v>
      </c>
      <c r="C60">
        <v>-1.1294354312407984</v>
      </c>
      <c r="D60">
        <v>3.1655795618216409</v>
      </c>
      <c r="E60">
        <v>-0.3567863037979882</v>
      </c>
      <c r="F60">
        <v>0.72424568579024018</v>
      </c>
      <c r="G60">
        <v>-7.6490685806203587</v>
      </c>
      <c r="H60">
        <v>5.3901977181387615</v>
      </c>
      <c r="I60">
        <v>-7.6490685806203587</v>
      </c>
      <c r="J60">
        <v>5.3901977181387615</v>
      </c>
    </row>
    <row r="61" spans="2:10" x14ac:dyDescent="0.35">
      <c r="B61" t="s">
        <v>38</v>
      </c>
      <c r="C61">
        <v>-6.4832887958188395E-2</v>
      </c>
      <c r="D61">
        <v>6.4967040179913019E-2</v>
      </c>
      <c r="E61">
        <v>-0.99793507259445535</v>
      </c>
      <c r="F61">
        <v>0.32787257127831571</v>
      </c>
      <c r="G61">
        <v>-0.19863501186699178</v>
      </c>
      <c r="H61">
        <v>6.8969235950614993E-2</v>
      </c>
      <c r="I61">
        <v>-0.19863501186699178</v>
      </c>
      <c r="J61">
        <v>6.8969235950614993E-2</v>
      </c>
    </row>
    <row r="62" spans="2:10" x14ac:dyDescent="0.35">
      <c r="B62" t="s">
        <v>39</v>
      </c>
      <c r="C62">
        <v>0.98320665720811495</v>
      </c>
      <c r="D62">
        <v>1.0073047335888692</v>
      </c>
      <c r="E62">
        <v>0.97607667711944868</v>
      </c>
      <c r="F62">
        <v>0.33837749667920936</v>
      </c>
      <c r="G62">
        <v>-1.0913762759890506</v>
      </c>
      <c r="H62">
        <v>3.0577895904052808</v>
      </c>
      <c r="I62">
        <v>-1.0913762759890506</v>
      </c>
      <c r="J62">
        <v>3.0577895904052808</v>
      </c>
    </row>
    <row r="63" spans="2:10" x14ac:dyDescent="0.35">
      <c r="B63" t="s">
        <v>40</v>
      </c>
      <c r="C63">
        <v>1.9845781058816629</v>
      </c>
      <c r="D63">
        <v>0.90226683220117188</v>
      </c>
      <c r="E63">
        <v>2.1995467804574869</v>
      </c>
      <c r="F63" s="17">
        <v>3.7305099148005436E-2</v>
      </c>
      <c r="G63">
        <v>0.12632478009275894</v>
      </c>
      <c r="H63">
        <v>3.8428314316705672</v>
      </c>
      <c r="I63">
        <v>0.12632478009275894</v>
      </c>
      <c r="J63">
        <v>3.8428314316705672</v>
      </c>
    </row>
    <row r="64" spans="2:10" x14ac:dyDescent="0.35">
      <c r="B64" t="s">
        <v>41</v>
      </c>
      <c r="C64">
        <v>1.0454802571069093</v>
      </c>
      <c r="D64">
        <v>1.5482683359461926</v>
      </c>
      <c r="E64">
        <v>0.67525779145252962</v>
      </c>
      <c r="F64">
        <v>0.50571012454734732</v>
      </c>
      <c r="G64">
        <v>-2.1432380707814689</v>
      </c>
      <c r="H64">
        <v>4.234198584995287</v>
      </c>
      <c r="I64">
        <v>-2.1432380707814689</v>
      </c>
      <c r="J64">
        <v>4.234198584995287</v>
      </c>
    </row>
    <row r="65" spans="2:10" x14ac:dyDescent="0.35">
      <c r="B65" t="s">
        <v>42</v>
      </c>
      <c r="C65">
        <v>2.6593013034305885E-5</v>
      </c>
      <c r="D65">
        <v>1.3324948862728174E-5</v>
      </c>
      <c r="E65">
        <v>1.9957309636429765</v>
      </c>
      <c r="F65" s="17">
        <v>5.6967608519989665E-2</v>
      </c>
      <c r="G65">
        <v>-8.5023286194899921E-7</v>
      </c>
      <c r="H65">
        <v>5.4036258930560772E-5</v>
      </c>
      <c r="I65">
        <v>-8.5023286194899921E-7</v>
      </c>
      <c r="J65">
        <v>5.4036258930560772E-5</v>
      </c>
    </row>
    <row r="66" spans="2:10" ht="15" thickBot="1" x14ac:dyDescent="0.4">
      <c r="B66" s="8" t="s">
        <v>43</v>
      </c>
      <c r="C66" s="8">
        <v>1.7834665397411759E-2</v>
      </c>
      <c r="D66" s="8">
        <v>7.8251523591623285E-3</v>
      </c>
      <c r="E66" s="8">
        <v>2.2791460892808653</v>
      </c>
      <c r="F66" s="18">
        <v>3.1460483994785959E-2</v>
      </c>
      <c r="G66" s="8">
        <v>1.7184624325485252E-3</v>
      </c>
      <c r="H66" s="8">
        <v>3.3950868362274997E-2</v>
      </c>
      <c r="I66" s="8">
        <v>1.7184624325485252E-3</v>
      </c>
      <c r="J66" s="8">
        <v>3.3950868362274997E-2</v>
      </c>
    </row>
    <row r="70" spans="2:10" x14ac:dyDescent="0.35">
      <c r="B70" t="s">
        <v>70</v>
      </c>
    </row>
    <row r="71" spans="2:10" ht="15" thickBot="1" x14ac:dyDescent="0.4"/>
    <row r="72" spans="2:10" x14ac:dyDescent="0.35">
      <c r="B72" s="9" t="s">
        <v>71</v>
      </c>
      <c r="C72" s="9" t="s">
        <v>77</v>
      </c>
      <c r="D72" s="9" t="s">
        <v>73</v>
      </c>
    </row>
    <row r="73" spans="2:10" x14ac:dyDescent="0.35">
      <c r="B73">
        <v>1</v>
      </c>
      <c r="C73">
        <v>-5.6934679013346452</v>
      </c>
      <c r="D73">
        <v>-0.52114019708754622</v>
      </c>
    </row>
    <row r="74" spans="2:10" x14ac:dyDescent="0.35">
      <c r="B74">
        <v>2</v>
      </c>
      <c r="C74">
        <v>-6.2056563109308325</v>
      </c>
      <c r="D74">
        <v>-8.9517874913589424E-3</v>
      </c>
    </row>
    <row r="75" spans="2:10" x14ac:dyDescent="0.35">
      <c r="B75">
        <v>3</v>
      </c>
      <c r="C75">
        <v>-5.0195149205344878</v>
      </c>
      <c r="D75">
        <v>-1.1950931778877036</v>
      </c>
    </row>
    <row r="76" spans="2:10" x14ac:dyDescent="0.35">
      <c r="B76">
        <v>4</v>
      </c>
      <c r="C76">
        <v>-4.6627122790960849</v>
      </c>
      <c r="D76">
        <v>-1.5518958193261065</v>
      </c>
    </row>
    <row r="77" spans="2:10" x14ac:dyDescent="0.35">
      <c r="B77">
        <v>5</v>
      </c>
      <c r="C77">
        <v>-5.7185079758527566</v>
      </c>
      <c r="D77">
        <v>-0.49610012256943481</v>
      </c>
    </row>
    <row r="78" spans="2:10" x14ac:dyDescent="0.35">
      <c r="B78">
        <v>6</v>
      </c>
      <c r="C78">
        <v>-4.5822322517401686</v>
      </c>
      <c r="D78">
        <v>-1.2269107385738591</v>
      </c>
    </row>
    <row r="79" spans="2:10" x14ac:dyDescent="0.35">
      <c r="B79">
        <v>7</v>
      </c>
      <c r="C79">
        <v>-5.2294150820689795</v>
      </c>
      <c r="D79">
        <v>-0.57972790824504816</v>
      </c>
    </row>
    <row r="80" spans="2:10" x14ac:dyDescent="0.35">
      <c r="B80">
        <v>8</v>
      </c>
      <c r="C80">
        <v>-5.6220832545869772</v>
      </c>
      <c r="D80">
        <v>0.1006223367247312</v>
      </c>
    </row>
    <row r="81" spans="2:4" x14ac:dyDescent="0.35">
      <c r="B81">
        <v>9</v>
      </c>
      <c r="C81">
        <v>-5.0043321610956788</v>
      </c>
      <c r="D81">
        <v>-0.51712875676656722</v>
      </c>
    </row>
    <row r="82" spans="2:4" x14ac:dyDescent="0.35">
      <c r="B82">
        <v>10</v>
      </c>
      <c r="C82">
        <v>-5.4871042453097925</v>
      </c>
      <c r="D82">
        <v>-3.435667255245356E-2</v>
      </c>
    </row>
    <row r="83" spans="2:4" x14ac:dyDescent="0.35">
      <c r="B83">
        <v>11</v>
      </c>
      <c r="C83">
        <v>-4.3229007017540004</v>
      </c>
      <c r="D83">
        <v>-0.79309510800008187</v>
      </c>
    </row>
    <row r="84" spans="2:4" x14ac:dyDescent="0.35">
      <c r="B84">
        <v>12</v>
      </c>
      <c r="C84">
        <v>-4.7025749425370584</v>
      </c>
      <c r="D84">
        <v>-0.41342086721702387</v>
      </c>
    </row>
    <row r="85" spans="2:4" x14ac:dyDescent="0.35">
      <c r="B85">
        <v>13</v>
      </c>
      <c r="C85">
        <v>-4.9912859161031395</v>
      </c>
      <c r="D85">
        <v>-0.12470989365094276</v>
      </c>
    </row>
    <row r="86" spans="2:4" x14ac:dyDescent="0.35">
      <c r="B86">
        <v>14</v>
      </c>
      <c r="C86">
        <v>-5.1471613319622751</v>
      </c>
      <c r="D86">
        <v>0.18531620203545174</v>
      </c>
    </row>
    <row r="87" spans="2:4" x14ac:dyDescent="0.35">
      <c r="B87">
        <v>15</v>
      </c>
      <c r="C87">
        <v>-4.2043195752802909</v>
      </c>
      <c r="D87">
        <v>-0.75752555464653248</v>
      </c>
    </row>
    <row r="88" spans="2:4" x14ac:dyDescent="0.35">
      <c r="B88">
        <v>16</v>
      </c>
      <c r="C88">
        <v>-5.4575540745886011</v>
      </c>
      <c r="D88">
        <v>0.62924033728629958</v>
      </c>
    </row>
    <row r="89" spans="2:4" x14ac:dyDescent="0.35">
      <c r="B89">
        <v>17</v>
      </c>
      <c r="C89">
        <v>-5.6269713547463303</v>
      </c>
      <c r="D89">
        <v>0.91644065310041256</v>
      </c>
    </row>
    <row r="90" spans="2:4" x14ac:dyDescent="0.35">
      <c r="B90">
        <v>18</v>
      </c>
      <c r="C90">
        <v>-4.6523141658702301</v>
      </c>
      <c r="D90">
        <v>4.7143979882139142E-2</v>
      </c>
    </row>
    <row r="91" spans="2:4" x14ac:dyDescent="0.35">
      <c r="B91">
        <v>19</v>
      </c>
      <c r="C91">
        <v>-4.0287882011558951</v>
      </c>
      <c r="D91">
        <v>-0.48107180502787106</v>
      </c>
    </row>
    <row r="92" spans="2:4" x14ac:dyDescent="0.35">
      <c r="B92">
        <v>20</v>
      </c>
      <c r="C92">
        <v>-5.1616507475995821</v>
      </c>
      <c r="D92">
        <v>0.73880211840544519</v>
      </c>
    </row>
    <row r="93" spans="2:4" x14ac:dyDescent="0.35">
      <c r="B93">
        <v>21</v>
      </c>
      <c r="C93">
        <v>-4.2518039190091557</v>
      </c>
      <c r="D93">
        <v>-0.17104471018498124</v>
      </c>
    </row>
    <row r="94" spans="2:4" x14ac:dyDescent="0.35">
      <c r="B94">
        <v>22</v>
      </c>
      <c r="C94">
        <v>-4.7696286189736146</v>
      </c>
      <c r="D94">
        <v>0.56992354109368737</v>
      </c>
    </row>
    <row r="95" spans="2:4" x14ac:dyDescent="0.35">
      <c r="B95">
        <v>23</v>
      </c>
      <c r="C95">
        <v>-4.9710881140068537</v>
      </c>
      <c r="D95">
        <v>0.95370459292088139</v>
      </c>
    </row>
    <row r="96" spans="2:4" x14ac:dyDescent="0.35">
      <c r="B96">
        <v>24</v>
      </c>
      <c r="C96">
        <v>-3.7248694284147095</v>
      </c>
      <c r="D96">
        <v>-0.23844687140098708</v>
      </c>
    </row>
    <row r="97" spans="2:4" x14ac:dyDescent="0.35">
      <c r="B97">
        <v>25</v>
      </c>
      <c r="C97">
        <v>-4.659700600483542</v>
      </c>
      <c r="D97">
        <v>0.6963843006678454</v>
      </c>
    </row>
    <row r="98" spans="2:4" x14ac:dyDescent="0.35">
      <c r="B98">
        <v>26</v>
      </c>
      <c r="C98">
        <v>-4.9259894202248624</v>
      </c>
      <c r="D98">
        <v>0.96267312040916586</v>
      </c>
    </row>
    <row r="99" spans="2:4" x14ac:dyDescent="0.35">
      <c r="B99">
        <v>27</v>
      </c>
      <c r="C99">
        <v>-4.0520609533185814</v>
      </c>
      <c r="D99">
        <v>0.14003794789043544</v>
      </c>
    </row>
    <row r="100" spans="2:4" x14ac:dyDescent="0.35">
      <c r="B100">
        <v>28</v>
      </c>
      <c r="C100">
        <v>-4.7954500916307996</v>
      </c>
      <c r="D100">
        <v>0.97873726600697841</v>
      </c>
    </row>
    <row r="101" spans="2:4" x14ac:dyDescent="0.35">
      <c r="B101">
        <v>29</v>
      </c>
      <c r="C101">
        <v>-4.2489234128585149</v>
      </c>
      <c r="D101">
        <v>0.43221058723469374</v>
      </c>
    </row>
    <row r="102" spans="2:4" x14ac:dyDescent="0.35">
      <c r="B102">
        <v>30</v>
      </c>
      <c r="C102">
        <v>-4.1764293206638623</v>
      </c>
      <c r="D102">
        <v>0.52677057970320718</v>
      </c>
    </row>
    <row r="103" spans="2:4" x14ac:dyDescent="0.35">
      <c r="B103">
        <v>31</v>
      </c>
      <c r="C103">
        <v>-3.4099635016696572</v>
      </c>
      <c r="D103">
        <v>-0.20195491130815091</v>
      </c>
    </row>
    <row r="104" spans="2:4" x14ac:dyDescent="0.35">
      <c r="B104">
        <v>32</v>
      </c>
      <c r="C104">
        <v>-3.9667504374078275</v>
      </c>
      <c r="D104">
        <v>0.35483202443001982</v>
      </c>
    </row>
    <row r="105" spans="2:4" x14ac:dyDescent="0.35">
      <c r="B105">
        <v>33</v>
      </c>
      <c r="C105">
        <v>-3.6351393929185853</v>
      </c>
      <c r="D105">
        <v>0.69767602748857005</v>
      </c>
    </row>
    <row r="106" spans="2:4" x14ac:dyDescent="0.35">
      <c r="B106">
        <v>34</v>
      </c>
      <c r="C106">
        <v>-1.3424785865445894</v>
      </c>
      <c r="D106">
        <v>-0.62363426982824333</v>
      </c>
    </row>
    <row r="107" spans="2:4" ht="15" thickBot="1" x14ac:dyDescent="0.4">
      <c r="B107" s="8">
        <v>35</v>
      </c>
      <c r="C107" s="8">
        <v>-1.9421869956766189</v>
      </c>
      <c r="D107" s="8">
        <v>1.0056935564849443</v>
      </c>
    </row>
  </sheetData>
  <conditionalFormatting sqref="B4:C38">
    <cfRule type="cellIs" dxfId="39" priority="1" operator="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F9708-5706-43FD-8CAB-E2FD225F94D6}">
  <dimension ref="B3:M106"/>
  <sheetViews>
    <sheetView topLeftCell="A45" workbookViewId="0">
      <selection activeCell="F63" sqref="F63"/>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3" spans="2:13" ht="48" x14ac:dyDescent="0.35">
      <c r="C3" s="1" t="s">
        <v>76</v>
      </c>
      <c r="D3" s="1" t="s">
        <v>35</v>
      </c>
      <c r="E3" s="1" t="s">
        <v>36</v>
      </c>
      <c r="F3" s="1" t="s">
        <v>37</v>
      </c>
      <c r="G3" s="1" t="s">
        <v>38</v>
      </c>
      <c r="H3" s="1" t="s">
        <v>39</v>
      </c>
      <c r="I3" s="1" t="s">
        <v>40</v>
      </c>
      <c r="J3" s="1" t="s">
        <v>41</v>
      </c>
      <c r="K3" s="1" t="s">
        <v>42</v>
      </c>
      <c r="L3" s="1" t="s">
        <v>43</v>
      </c>
      <c r="M3" s="1" t="s">
        <v>45</v>
      </c>
    </row>
    <row r="4" spans="2:13" x14ac:dyDescent="0.35">
      <c r="B4" t="s">
        <v>9</v>
      </c>
      <c r="C4" s="14">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2">
        <f>VLOOKUP($B4,'[1]Dati finali'!$B$4:$O$40,'[1]Dati finali'!H$42,FALSE)</f>
        <v>0.1126530612244898</v>
      </c>
      <c r="J4" s="4">
        <f>VLOOKUP($B4,'[1]Dati finali'!$B$4:$O$40,'[1]Dati finali'!I$42,FALSE)</f>
        <v>0.73675000000000002</v>
      </c>
      <c r="K4">
        <f>VLOOKUP($B4,'[1]Dati finali'!$B$4:$O$40,'[1]Dati finali'!J$42,FALSE)</f>
        <v>31866.010828482387</v>
      </c>
      <c r="L4">
        <f>VLOOKUP($B4,'[1]Dati finali'!$B$4:$O$40,'[1]Dati finali'!K$42,FALSE)</f>
        <v>27</v>
      </c>
      <c r="M4" s="7">
        <f>VLOOKUP($B4,'[1]Dati finali'!$B$4:$O$40,'[1]Dati finali'!L$42,FALSE)</f>
        <v>5561.476705</v>
      </c>
    </row>
    <row r="5" spans="2:13" x14ac:dyDescent="0.35">
      <c r="B5" t="s">
        <v>11</v>
      </c>
      <c r="C5" s="14">
        <f>LN(VLOOKUP($B5,'[1]Dati finali'!$B$4:$O$40,'[1]Dati finali'!$M$42,FALSE))</f>
        <v>-6.2146080984221914</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finali'!F$42,FALSE)</f>
        <v>15.12585214777892</v>
      </c>
      <c r="H5" s="5">
        <f>VLOOKUP($B5,'[1]Dati finali'!$B$4:$O$40,'[1]Dati finali'!G$42,FALSE)</f>
        <v>1</v>
      </c>
      <c r="I5" s="2">
        <f>VLOOKUP($B5,'[1]Dati finali'!$B$4:$O$40,'[1]Dati finali'!H$42,FALSE)</f>
        <v>0.12391056910569105</v>
      </c>
      <c r="J5" s="4">
        <f>VLOOKUP($B5,'[1]Dati finali'!$B$4:$O$40,'[1]Dati finali'!I$42,FALSE)</f>
        <v>0.68716999999999995</v>
      </c>
      <c r="K5">
        <f>VLOOKUP($B5,'[1]Dati finali'!$B$4:$O$40,'[1]Dati finali'!J$42,FALSE)</f>
        <v>27843.887608341538</v>
      </c>
      <c r="L5">
        <f>VLOOKUP($B5,'[1]Dati finali'!$B$4:$O$40,'[1]Dati finali'!K$42,FALSE)</f>
        <v>8</v>
      </c>
      <c r="M5" s="7">
        <f>VLOOKUP($B5,'[1]Dati finali'!$B$4:$O$40,'[1]Dati finali'!L$42,FALSE)</f>
        <v>6592.3394420000004</v>
      </c>
    </row>
    <row r="6" spans="2:13" x14ac:dyDescent="0.35">
      <c r="B6" t="s">
        <v>15</v>
      </c>
      <c r="C6" s="14">
        <f>LN(VLOOKUP($B6,'[1]Dati finali'!$B$4:$O$40,'[1]Dati finali'!$M$42,FALSE))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finali'!F$42,FALSE)</f>
        <v>6.8102102076807478</v>
      </c>
      <c r="H6" s="5">
        <f>VLOOKUP($B6,'[1]Dati finali'!$B$4:$O$40,'[1]Dati finali'!G$42,FALSE)</f>
        <v>1.3508771929824563</v>
      </c>
      <c r="I6" s="2">
        <f>VLOOKUP($B6,'[1]Dati finali'!$B$4:$O$40,'[1]Dati finali'!H$42,FALSE)</f>
        <v>0.28974708171206226</v>
      </c>
      <c r="J6" s="4">
        <f>VLOOKUP($B6,'[1]Dati finali'!$B$4:$O$40,'[1]Dati finali'!I$42,FALSE)</f>
        <v>0.78724000000000005</v>
      </c>
      <c r="K6">
        <f>VLOOKUP($B6,'[1]Dati finali'!$B$4:$O$40,'[1]Dati finali'!J$42,FALSE)</f>
        <v>24212.197302170782</v>
      </c>
      <c r="L6">
        <f>VLOOKUP($B6,'[1]Dati finali'!$B$4:$O$40,'[1]Dati finali'!K$42,FALSE)</f>
        <v>21</v>
      </c>
      <c r="M6" s="7">
        <f>VLOOKUP($B6,'[1]Dati finali'!$B$4:$O$40,'[1]Dati finali'!L$42,FALSE)</f>
        <v>4215.9879979999996</v>
      </c>
    </row>
    <row r="7" spans="2:13" x14ac:dyDescent="0.35">
      <c r="B7" t="s">
        <v>19</v>
      </c>
      <c r="C7" s="14">
        <f>LN(VLOOKUP($B7,'[1]Dati finali'!$B$4:$O$40,'[1]Dati finali'!$M$42,FALSE))</f>
        <v>-6.2146080984221914</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finali'!F$42,FALSE)</f>
        <v>5.9881199260780429</v>
      </c>
      <c r="H7" s="5">
        <f>VLOOKUP($B7,'[1]Dati finali'!$B$4:$O$40,'[1]Dati finali'!G$42,FALSE)</f>
        <v>1.4122807017543861</v>
      </c>
      <c r="I7" s="2">
        <f>VLOOKUP($B7,'[1]Dati finali'!$B$4:$O$40,'[1]Dati finali'!H$42,FALSE)</f>
        <v>0.37279399585921325</v>
      </c>
      <c r="J7" s="4">
        <f>VLOOKUP($B7,'[1]Dati finali'!$B$4:$O$40,'[1]Dati finali'!I$42,FALSE)</f>
        <v>0.70144000000000006</v>
      </c>
      <c r="K7">
        <f>VLOOKUP($B7,'[1]Dati finali'!$B$4:$O$40,'[1]Dati finali'!J$42,FALSE)</f>
        <v>34585.035786649052</v>
      </c>
      <c r="L7">
        <f>VLOOKUP($B7,'[1]Dati finali'!$B$4:$O$40,'[1]Dati finali'!K$42,FALSE)</f>
        <v>29</v>
      </c>
      <c r="M7" s="7">
        <f>VLOOKUP($B7,'[1]Dati finali'!$B$4:$O$40,'[1]Dati finali'!L$42,FALSE)</f>
        <v>4652.762874</v>
      </c>
    </row>
    <row r="8" spans="2:13" x14ac:dyDescent="0.35">
      <c r="B8" t="s">
        <v>26</v>
      </c>
      <c r="C8" s="14">
        <f>LN(VLOOKUP($B8,'[1]Dati finali'!$B$4:$O$40,'[1]Dati finali'!$M$42,FALSE))</f>
        <v>-6.2146080984221914</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finali'!F$42,FALSE)</f>
        <v>8.5564162387120248</v>
      </c>
      <c r="H8" s="5">
        <f>VLOOKUP($B8,'[1]Dati finali'!$B$4:$O$40,'[1]Dati finali'!G$42,FALSE)</f>
        <v>0.93859649122807032</v>
      </c>
      <c r="I8" s="2">
        <f>VLOOKUP($B8,'[1]Dati finali'!$B$4:$O$40,'[1]Dati finali'!H$42,FALSE)</f>
        <v>0.13689675870348139</v>
      </c>
      <c r="J8" s="4">
        <f>VLOOKUP($B8,'[1]Dati finali'!$B$4:$O$40,'[1]Dati finali'!I$42,FALSE)</f>
        <v>0.60104999999999997</v>
      </c>
      <c r="K8">
        <f>VLOOKUP($B8,'[1]Dati finali'!$B$4:$O$40,'[1]Dati finali'!J$42,FALSE)</f>
        <v>25545.694362817598</v>
      </c>
      <c r="L8">
        <f>VLOOKUP($B8,'[1]Dati finali'!$B$4:$O$40,'[1]Dati finali'!K$42,FALSE)</f>
        <v>38</v>
      </c>
      <c r="M8" s="7">
        <f>VLOOKUP($B8,'[1]Dati finali'!$B$4:$O$40,'[1]Dati finali'!L$42,FALSE)</f>
        <v>5798.3715529999999</v>
      </c>
    </row>
    <row r="9" spans="2:13" x14ac:dyDescent="0.35">
      <c r="B9" t="s">
        <v>21</v>
      </c>
      <c r="C9" s="14">
        <f>LN(VLOOKUP($B9,'[1]Dati finali'!$B$4:$O$40,'[1]Dati finali'!$M$42,FALSE))</f>
        <v>-5.8091429903140277</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finali'!F$42,FALSE)</f>
        <v>4.6340912369905238</v>
      </c>
      <c r="H9" s="5">
        <f>VLOOKUP($B9,'[1]Dati finali'!$B$4:$O$40,'[1]Dati finali'!G$42,FALSE)</f>
        <v>1.0175438596491229</v>
      </c>
      <c r="I9" s="2">
        <f>VLOOKUP($B9,'[1]Dati finali'!$B$4:$O$40,'[1]Dati finali'!H$42,FALSE)</f>
        <v>0.48558139534883721</v>
      </c>
      <c r="J9" s="4">
        <f>VLOOKUP($B9,'[1]Dati finali'!$B$4:$O$40,'[1]Dati finali'!I$42,FALSE)</f>
        <v>0.67516000000000009</v>
      </c>
      <c r="K9">
        <f>VLOOKUP($B9,'[1]Dati finali'!$B$4:$O$40,'[1]Dati finali'!J$42,FALSE)</f>
        <v>28945.214455971793</v>
      </c>
      <c r="L9">
        <f>VLOOKUP($B9,'[1]Dati finali'!$B$4:$O$40,'[1]Dati finali'!K$42,FALSE)</f>
        <v>23</v>
      </c>
      <c r="M9" s="7">
        <f>VLOOKUP($B9,'[1]Dati finali'!$B$4:$O$40,'[1]Dati finali'!L$42,FALSE)</f>
        <v>6066.7289979999996</v>
      </c>
    </row>
    <row r="10" spans="2:13" x14ac:dyDescent="0.35">
      <c r="B10" t="s">
        <v>28</v>
      </c>
      <c r="C10" s="14">
        <f>LN(VLOOKUP($B10,'[1]Dati finali'!$B$4:$O$40,'[1]Dati finali'!$M$42,FALSE))</f>
        <v>-5.8091429903140277</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finali'!F$42,FALSE)</f>
        <v>4.0649553393803624</v>
      </c>
      <c r="H10" s="5">
        <f>VLOOKUP($B10,'[1]Dati finali'!$B$4:$O$40,'[1]Dati finali'!G$42,FALSE)</f>
        <v>1.0175438596491229</v>
      </c>
      <c r="I10" s="2">
        <f>VLOOKUP($B10,'[1]Dati finali'!$B$4:$O$40,'[1]Dati finali'!H$42,FALSE)</f>
        <v>0.41427188940092169</v>
      </c>
      <c r="J10" s="4">
        <f>VLOOKUP($B10,'[1]Dati finali'!$B$4:$O$40,'[1]Dati finali'!I$42,FALSE)</f>
        <v>0.53935999999999995</v>
      </c>
      <c r="K10">
        <f>VLOOKUP($B10,'[1]Dati finali'!$B$4:$O$40,'[1]Dati finali'!J$42,FALSE)</f>
        <v>23383.132051156193</v>
      </c>
      <c r="L10">
        <f>VLOOKUP($B10,'[1]Dati finali'!$B$4:$O$40,'[1]Dati finali'!K$42,FALSE)</f>
        <v>34</v>
      </c>
      <c r="M10" s="7">
        <f>VLOOKUP($B10,'[1]Dati finali'!$B$4:$O$40,'[1]Dati finali'!L$42,FALSE)</f>
        <v>4935.9262470000003</v>
      </c>
    </row>
    <row r="11" spans="2:13" x14ac:dyDescent="0.35">
      <c r="B11" t="s">
        <v>7</v>
      </c>
      <c r="C11" s="14">
        <f>LN(VLOOKUP($B11,'[1]Dati finali'!$B$4:$O$40,'[1]Dati finali'!$M$42,FALSE))</f>
        <v>-5.521460917862246</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finali'!F$42,FALSE)</f>
        <v>6.9264885622573331</v>
      </c>
      <c r="H11" s="5">
        <f>VLOOKUP($B11,'[1]Dati finali'!$B$4:$O$40,'[1]Dati finali'!G$42,FALSE)</f>
        <v>0.97368421052631593</v>
      </c>
      <c r="I11" s="2">
        <f>VLOOKUP($B11,'[1]Dati finali'!$B$4:$O$40,'[1]Dati finali'!H$42,FALSE)</f>
        <v>0.15651982378854626</v>
      </c>
      <c r="J11" s="4">
        <f>VLOOKUP($B11,'[1]Dati finali'!$B$4:$O$40,'[1]Dati finali'!I$42,FALSE)</f>
        <v>0.74668999999999996</v>
      </c>
      <c r="K11">
        <f>VLOOKUP($B11,'[1]Dati finali'!$B$4:$O$40,'[1]Dati finali'!J$42,FALSE)</f>
        <v>18375.433481661283</v>
      </c>
      <c r="L11">
        <f>VLOOKUP($B11,'[1]Dati finali'!$B$4:$O$40,'[1]Dati finali'!K$42,FALSE)</f>
        <v>33</v>
      </c>
      <c r="M11" s="7">
        <f>VLOOKUP($B11,'[1]Dati finali'!$B$4:$O$40,'[1]Dati finali'!L$42,FALSE)</f>
        <v>4747.1506650000001</v>
      </c>
    </row>
    <row r="12" spans="2:13" x14ac:dyDescent="0.35">
      <c r="B12" t="s">
        <v>23</v>
      </c>
      <c r="C12" s="14">
        <f>LN(VLOOKUP($B12,'[1]Dati finali'!$B$4:$O$40,'[1]Dati finali'!$M$42,FALSE))</f>
        <v>-5.521460917862246</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finali'!F$42,FALSE)</f>
        <v>3.352791671985794</v>
      </c>
      <c r="H12" s="5">
        <f>VLOOKUP($B12,'[1]Dati finali'!$B$4:$O$40,'[1]Dati finali'!G$42,FALSE)</f>
        <v>1.192982456140351</v>
      </c>
      <c r="I12" s="2">
        <f>VLOOKUP($B12,'[1]Dati finali'!$B$4:$O$40,'[1]Dati finali'!H$42,FALSE)</f>
        <v>0.16675000000000001</v>
      </c>
      <c r="J12" s="4">
        <f>VLOOKUP($B12,'[1]Dati finali'!$B$4:$O$40,'[1]Dati finali'!I$42,FALSE)</f>
        <v>0.94546000000000008</v>
      </c>
      <c r="K12">
        <f>VLOOKUP($B12,'[1]Dati finali'!$B$4:$O$40,'[1]Dati finali'!J$42,FALSE)</f>
        <v>35994.860216078843</v>
      </c>
      <c r="L12">
        <f>VLOOKUP($B12,'[1]Dati finali'!$B$4:$O$40,'[1]Dati finali'!K$42,FALSE)</f>
        <v>9</v>
      </c>
      <c r="M12" s="7">
        <f>VLOOKUP($B12,'[1]Dati finali'!$B$4:$O$40,'[1]Dati finali'!L$42,FALSE)</f>
        <v>3986.496114</v>
      </c>
    </row>
    <row r="13" spans="2:13" x14ac:dyDescent="0.35">
      <c r="B13" t="s">
        <v>29</v>
      </c>
      <c r="C13" s="14">
        <f>LN(VLOOKUP($B13,'[1]Dati finali'!$B$4:$O$40,'[1]Dati finali'!$M$42,FALSE))</f>
        <v>-5.521460917862246</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finali'!F$42,FALSE)</f>
        <v>6.4956673156300822</v>
      </c>
      <c r="H13" s="5">
        <f>VLOOKUP($B13,'[1]Dati finali'!$B$4:$O$40,'[1]Dati finali'!G$42,FALSE)</f>
        <v>1.1578947368421053</v>
      </c>
      <c r="I13" s="2">
        <f>VLOOKUP($B13,'[1]Dati finali'!$B$4:$O$40,'[1]Dati finali'!H$42,FALSE)</f>
        <v>0.24461254612546127</v>
      </c>
      <c r="J13" s="4">
        <f>VLOOKUP($B13,'[1]Dati finali'!$B$4:$O$40,'[1]Dati finali'!I$42,FALSE)</f>
        <v>0.53750999999999993</v>
      </c>
      <c r="K13">
        <f>VLOOKUP($B13,'[1]Dati finali'!$B$4:$O$40,'[1]Dati finali'!J$42,FALSE)</f>
        <v>27733.754503235035</v>
      </c>
      <c r="L13">
        <f>VLOOKUP($B13,'[1]Dati finali'!$B$4:$O$40,'[1]Dati finali'!K$42,FALSE)</f>
        <v>24</v>
      </c>
      <c r="M13" s="7">
        <f>VLOOKUP($B13,'[1]Dati finali'!$B$4:$O$40,'[1]Dati finali'!L$42,FALSE)</f>
        <v>5348.64149</v>
      </c>
    </row>
    <row r="14" spans="2:13" x14ac:dyDescent="0.35">
      <c r="B14" t="s">
        <v>6</v>
      </c>
      <c r="C14" s="14">
        <f>LN(VLOOKUP($B14,'[1]Dati finali'!$B$4:$O$40,'[1]Dati finali'!$M$42,FALSE))</f>
        <v>-5.1159958097540823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finali'!F$42,FALSE)</f>
        <v>8.7595639851693914</v>
      </c>
      <c r="H14" s="5">
        <f>VLOOKUP($B14,'[1]Dati finali'!$B$4:$O$40,'[1]Dati finali'!G$42,FALSE)</f>
        <v>1.2543859649122808</v>
      </c>
      <c r="I14" s="2">
        <f>VLOOKUP($B14,'[1]Dati finali'!$B$4:$O$40,'[1]Dati finali'!H$42,FALSE)</f>
        <v>0.16570760233918128</v>
      </c>
      <c r="J14" s="4">
        <f>VLOOKUP($B14,'[1]Dati finali'!$B$4:$O$40,'[1]Dati finali'!I$42,FALSE)</f>
        <v>0.97960999999999998</v>
      </c>
      <c r="K14">
        <f>VLOOKUP($B14,'[1]Dati finali'!$B$4:$O$40,'[1]Dati finali'!J$42,FALSE)</f>
        <v>41965.08520658395</v>
      </c>
      <c r="L14">
        <f>VLOOKUP($B14,'[1]Dati finali'!$B$4:$O$40,'[1]Dati finali'!K$42,FALSE)</f>
        <v>41</v>
      </c>
      <c r="M14" s="7">
        <f>VLOOKUP($B14,'[1]Dati finali'!$B$4:$O$40,'[1]Dati finali'!L$42,FALSE)</f>
        <v>5646.6107910000001</v>
      </c>
    </row>
    <row r="15" spans="2:13" x14ac:dyDescent="0.35">
      <c r="B15" t="s">
        <v>20</v>
      </c>
      <c r="C15" s="14">
        <f>LN(VLOOKUP($B15,'[1]Dati finali'!$B$4:$O$40,'[1]Dati finali'!$M$42,FALSE))</f>
        <v>-5.1159958097540823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finali'!F$42,FALSE)</f>
        <v>3.6759041273651438</v>
      </c>
      <c r="H15" s="5">
        <f>VLOOKUP($B15,'[1]Dati finali'!$B$4:$O$40,'[1]Dati finali'!G$42,FALSE)</f>
        <v>1.0175438596491229</v>
      </c>
      <c r="I15" s="2">
        <f>VLOOKUP($B15,'[1]Dati finali'!$B$4:$O$40,'[1]Dati finali'!H$42,FALSE)</f>
        <v>0.54400000000000004</v>
      </c>
      <c r="J15" s="4">
        <f>VLOOKUP($B15,'[1]Dati finali'!$B$4:$O$40,'[1]Dati finali'!I$42,FALSE)</f>
        <v>0.68075000000000008</v>
      </c>
      <c r="K15">
        <f>VLOOKUP($B15,'[1]Dati finali'!$B$4:$O$40,'[1]Dati finali'!J$42,FALSE)</f>
        <v>24735.816612986935</v>
      </c>
      <c r="L15">
        <f>VLOOKUP($B15,'[1]Dati finali'!$B$4:$O$40,'[1]Dati finali'!K$42,FALSE)</f>
        <v>22</v>
      </c>
      <c r="M15" s="7">
        <f>VLOOKUP($B15,'[1]Dati finali'!$B$4:$O$40,'[1]Dati finali'!L$42,FALSE)</f>
        <v>6316.579033</v>
      </c>
    </row>
    <row r="16" spans="2:13" x14ac:dyDescent="0.35">
      <c r="B16" t="s">
        <v>31</v>
      </c>
      <c r="C16" s="14">
        <f>LN(VLOOKUP($B16,'[1]Dati finali'!$B$4:$O$40,'[1]Dati finali'!$M$42,FALSE))</f>
        <v>-5.1159958097540823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finali'!F$42,FALSE)</f>
        <v>6.0711060787623232</v>
      </c>
      <c r="H16" s="5">
        <f>VLOOKUP($B16,'[1]Dati finali'!$B$4:$O$40,'[1]Dati finali'!G$42,FALSE)</f>
        <v>1.1052631578947369</v>
      </c>
      <c r="I16" s="2">
        <f>VLOOKUP($B16,'[1]Dati finali'!$B$4:$O$40,'[1]Dati finali'!H$42,FALSE)</f>
        <v>0.38106081573197381</v>
      </c>
      <c r="J16" s="4">
        <f>VLOOKUP($B16,'[1]Dati finali'!$B$4:$O$40,'[1]Dati finali'!I$42,FALSE)</f>
        <v>0.80079999999999996</v>
      </c>
      <c r="K16">
        <f>VLOOKUP($B16,'[1]Dati finali'!$B$4:$O$40,'[1]Dati finali'!J$42,FALSE)</f>
        <v>33331.449418750446</v>
      </c>
      <c r="L16">
        <f>VLOOKUP($B16,'[1]Dati finali'!$B$4:$O$40,'[1]Dati finali'!K$42,FALSE)</f>
        <v>6</v>
      </c>
      <c r="M16" s="7">
        <f>VLOOKUP($B16,'[1]Dati finali'!$B$4:$O$40,'[1]Dati finali'!L$42,FALSE)</f>
        <v>4488.0469249999996</v>
      </c>
    </row>
    <row r="17" spans="2:13" x14ac:dyDescent="0.35">
      <c r="B17" t="s">
        <v>8</v>
      </c>
      <c r="C17" s="14">
        <f>LN(VLOOKUP($B17,'[1]Dati finali'!$B$4:$O$40,'[1]Dati finali'!$M$42,FALSE))</f>
        <v>-4.9618451299268234</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finali'!F$42,FALSE)</f>
        <v>6.370813979217516</v>
      </c>
      <c r="H17" s="5">
        <f>VLOOKUP($B17,'[1]Dati finali'!$B$4:$O$40,'[1]Dati finali'!G$42,FALSE)</f>
        <v>1.0789473684210527</v>
      </c>
      <c r="I17" s="2">
        <f>VLOOKUP($B17,'[1]Dati finali'!$B$4:$O$40,'[1]Dati finali'!H$42,FALSE)</f>
        <v>8.6530612244897956E-2</v>
      </c>
      <c r="J17" s="4">
        <f>VLOOKUP($B17,'[1]Dati finali'!$B$4:$O$40,'[1]Dati finali'!I$42,FALSE)</f>
        <v>0.66835999999999995</v>
      </c>
      <c r="K17">
        <f>VLOOKUP($B17,'[1]Dati finali'!$B$4:$O$40,'[1]Dati finali'!J$42,FALSE)</f>
        <v>30266.202047392988</v>
      </c>
      <c r="L17">
        <f>VLOOKUP($B17,'[1]Dati finali'!$B$4:$O$40,'[1]Dati finali'!K$42,FALSE)</f>
        <v>40</v>
      </c>
      <c r="M17" s="7">
        <f>VLOOKUP($B17,'[1]Dati finali'!$B$4:$O$40,'[1]Dati finali'!L$42,FALSE)</f>
        <v>3905.06351</v>
      </c>
    </row>
    <row r="18" spans="2:13" x14ac:dyDescent="0.35">
      <c r="B18" t="s">
        <v>18</v>
      </c>
      <c r="C18" s="14">
        <f>LN(VLOOKUP($B18,'[1]Dati finali'!$B$4:$O$40,'[1]Dati finali'!$M$42,FALSE))</f>
        <v>-4.9618451299268234</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finali'!F$42,FALSE)</f>
        <v>8.3454982162721922</v>
      </c>
      <c r="H18" s="5">
        <f>VLOOKUP($B18,'[1]Dati finali'!$B$4:$O$40,'[1]Dati finali'!G$42,FALSE)</f>
        <v>1.2017543859649125</v>
      </c>
      <c r="I18" s="2">
        <f>VLOOKUP($B18,'[1]Dati finali'!$B$4:$O$40,'[1]Dati finali'!H$42,FALSE)</f>
        <v>0.24720394736842105</v>
      </c>
      <c r="J18" s="4">
        <f>VLOOKUP($B18,'[1]Dati finali'!$B$4:$O$40,'[1]Dati finali'!I$42,FALSE)</f>
        <v>0.62946999999999997</v>
      </c>
      <c r="K18">
        <f>VLOOKUP($B18,'[1]Dati finali'!$B$4:$O$40,'[1]Dati finali'!J$42,FALSE)</f>
        <v>66358.098990725048</v>
      </c>
      <c r="L18">
        <f>VLOOKUP($B18,'[1]Dati finali'!$B$4:$O$40,'[1]Dati finali'!K$42,FALSE)</f>
        <v>19</v>
      </c>
      <c r="M18" s="7">
        <f>VLOOKUP($B18,'[1]Dati finali'!$B$4:$O$40,'[1]Dati finali'!L$42,FALSE)</f>
        <v>5924.2219409999998</v>
      </c>
    </row>
    <row r="19" spans="2:13" x14ac:dyDescent="0.35">
      <c r="B19" t="s">
        <v>30</v>
      </c>
      <c r="C19" s="14">
        <f>LN(VLOOKUP($B19,'[1]Dati finali'!$B$4:$O$40,'[1]Dati finali'!$M$42,FALSE))</f>
        <v>-4.8283137373023015</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finali'!F$42,FALSE)</f>
        <v>7.0239271991599912</v>
      </c>
      <c r="H19" s="5">
        <f>VLOOKUP($B19,'[1]Dati finali'!$B$4:$O$40,'[1]Dati finali'!G$42,FALSE)</f>
        <v>1.1578947368421053</v>
      </c>
      <c r="I19" s="2">
        <f>VLOOKUP($B19,'[1]Dati finali'!$B$4:$O$40,'[1]Dati finali'!H$42,FALSE)</f>
        <v>0.30648484848484847</v>
      </c>
      <c r="J19" s="4">
        <f>VLOOKUP($B19,'[1]Dati finali'!$B$4:$O$40,'[1]Dati finali'!I$42,FALSE)</f>
        <v>0.54273000000000005</v>
      </c>
      <c r="K19">
        <f>VLOOKUP($B19,'[1]Dati finali'!$B$4:$O$40,'[1]Dati finali'!J$42,FALSE)</f>
        <v>30586.152876945034</v>
      </c>
      <c r="L19">
        <f>VLOOKUP($B19,'[1]Dati finali'!$B$4:$O$40,'[1]Dati finali'!K$42,FALSE)</f>
        <v>5</v>
      </c>
      <c r="M19" s="7">
        <f>VLOOKUP($B19,'[1]Dati finali'!$B$4:$O$40,'[1]Dati finali'!L$42,FALSE)</f>
        <v>5115.4481239999996</v>
      </c>
    </row>
    <row r="20" spans="2:13" x14ac:dyDescent="0.35">
      <c r="B20" t="s">
        <v>16</v>
      </c>
      <c r="C20" s="14">
        <f>LN(VLOOKUP($B20,'[1]Dati finali'!$B$4:$O$40,'[1]Dati finali'!$M$42,FALSE))</f>
        <v>-4.7105307016459177</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finali'!F$42,FALSE)</f>
        <v>5.1786652737487886</v>
      </c>
      <c r="H20" s="5">
        <f>VLOOKUP($B20,'[1]Dati finali'!$B$4:$O$40,'[1]Dati finali'!G$42,FALSE)</f>
        <v>1.0350877192982457</v>
      </c>
      <c r="I20" s="2">
        <f>VLOOKUP($B20,'[1]Dati finali'!$B$4:$O$40,'[1]Dati finali'!H$42,FALSE)</f>
        <v>0.10078369905956112</v>
      </c>
      <c r="J20" s="4">
        <f>VLOOKUP($B20,'[1]Dati finali'!$B$4:$O$40,'[1]Dati finali'!I$42,FALSE)</f>
        <v>0.71062000000000003</v>
      </c>
      <c r="K20">
        <f>VLOOKUP($B20,'[1]Dati finali'!$B$4:$O$40,'[1]Dati finali'!J$42,FALSE)</f>
        <v>24656.045439859558</v>
      </c>
      <c r="L20">
        <f>VLOOKUP($B20,'[1]Dati finali'!$B$4:$O$40,'[1]Dati finali'!K$42,FALSE)</f>
        <v>28</v>
      </c>
      <c r="M20" s="7">
        <f>VLOOKUP($B20,'[1]Dati finali'!$B$4:$O$40,'[1]Dati finali'!L$42,FALSE)</f>
        <v>5272.761109</v>
      </c>
    </row>
    <row r="21" spans="2:13" x14ac:dyDescent="0.35">
      <c r="B21" t="s">
        <v>4</v>
      </c>
      <c r="C21" s="14">
        <f>LN(VLOOKUP($B21,'[1]Dati finali'!$B$4:$O$40,'[1]Dati finali'!$M$42,FALSE))</f>
        <v>-4.6051701859880909</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finali'!F$42,FALSE)</f>
        <v>9.4526132402814618</v>
      </c>
      <c r="H21" s="5">
        <f>VLOOKUP($B21,'[1]Dati finali'!$B$4:$O$40,'[1]Dati finali'!G$42,FALSE)</f>
        <v>0.92982456140350889</v>
      </c>
      <c r="I21" s="2">
        <f>VLOOKUP($B21,'[1]Dati finali'!$B$4:$O$40,'[1]Dati finali'!H$42,FALSE)</f>
        <v>0.15845754764042702</v>
      </c>
      <c r="J21" s="4">
        <f>VLOOKUP($B21,'[1]Dati finali'!$B$4:$O$40,'[1]Dati finali'!I$42,FALSE)</f>
        <v>0.91535</v>
      </c>
      <c r="K21">
        <f>VLOOKUP($B21,'[1]Dati finali'!$B$4:$O$40,'[1]Dati finali'!J$42,FALSE)</f>
        <v>37964.025726503154</v>
      </c>
      <c r="L21">
        <f>VLOOKUP($B21,'[1]Dati finali'!$B$4:$O$40,'[1]Dati finali'!K$42,FALSE)</f>
        <v>39</v>
      </c>
      <c r="M21" s="7">
        <f>VLOOKUP($B21,'[1]Dati finali'!$B$4:$O$40,'[1]Dati finali'!L$42,FALSE)</f>
        <v>3958.7349989999998</v>
      </c>
    </row>
    <row r="22" spans="2:13" x14ac:dyDescent="0.35">
      <c r="B22" t="s">
        <v>0</v>
      </c>
      <c r="C22" s="14">
        <f>LN(VLOOKUP($B22,'[1]Dati finali'!$B$4:$O$40,'[1]Dati finali'!$M$42,FALSE))</f>
        <v>-4.5098600061837661</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finali'!F$42,FALSE)</f>
        <v>15.639457398098999</v>
      </c>
      <c r="H22" s="5">
        <f>VLOOKUP($B22,'[1]Dati finali'!$B$4:$O$40,'[1]Dati finali'!G$42,FALSE)</f>
        <v>0.71052631578947378</v>
      </c>
      <c r="I22" s="2">
        <f>VLOOKUP($B22,'[1]Dati finali'!$B$4:$O$40,'[1]Dati finali'!H$42,FALSE)</f>
        <v>0.65241799578693949</v>
      </c>
      <c r="J22" s="4">
        <f>VLOOKUP($B22,'[1]Dati finali'!$B$4:$O$40,'[1]Dati finali'!I$42,FALSE)</f>
        <v>0.81349999999999989</v>
      </c>
      <c r="K22">
        <f>VLOOKUP($B22,'[1]Dati finali'!$B$4:$O$40,'[1]Dati finali'!J$42,FALSE)</f>
        <v>40969.205896074651</v>
      </c>
      <c r="L22">
        <f>VLOOKUP($B22,'[1]Dati finali'!$B$4:$O$40,'[1]Dati finali'!K$42,FALSE)</f>
        <v>25</v>
      </c>
      <c r="M22" s="7">
        <f>VLOOKUP($B22,'[1]Dati finali'!$B$4:$O$40,'[1]Dati finali'!L$42,FALSE)</f>
        <v>5046.9707070000004</v>
      </c>
    </row>
    <row r="23" spans="2:13" x14ac:dyDescent="0.35">
      <c r="B23" t="s">
        <v>1</v>
      </c>
      <c r="C23" s="14">
        <f>LN(VLOOKUP($B23,'[1]Dati finali'!$B$4:$O$40,'[1]Dati finali'!$M$42,FALSE))</f>
        <v>-4.4228486291941369</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finali'!F$42,FALSE)</f>
        <v>16.24094871907003</v>
      </c>
      <c r="H23" s="5">
        <f>VLOOKUP($B23,'[1]Dati finali'!$B$4:$O$40,'[1]Dati finali'!G$42,FALSE)</f>
        <v>0.6228070175438597</v>
      </c>
      <c r="I23" s="2">
        <f>VLOOKUP($B23,'[1]Dati finali'!$B$4:$O$40,'[1]Dati finali'!H$42,FALSE)</f>
        <v>0.14652498907518571</v>
      </c>
      <c r="J23" s="4">
        <f>VLOOKUP($B23,'[1]Dati finali'!$B$4:$O$40,'[1]Dati finali'!I$42,FALSE)</f>
        <v>0.82058000000000009</v>
      </c>
      <c r="K23">
        <f>VLOOKUP($B23,'[1]Dati finali'!$B$4:$O$40,'[1]Dati finali'!J$42,FALSE)</f>
        <v>52220.756109073707</v>
      </c>
      <c r="L23">
        <f>VLOOKUP($B23,'[1]Dati finali'!$B$4:$O$40,'[1]Dati finali'!K$42,FALSE)</f>
        <v>26</v>
      </c>
      <c r="M23" s="7">
        <f>VLOOKUP($B23,'[1]Dati finali'!$B$4:$O$40,'[1]Dati finali'!L$42,FALSE)</f>
        <v>4499.1513709999999</v>
      </c>
    </row>
    <row r="24" spans="2:13" x14ac:dyDescent="0.35">
      <c r="B24" t="s">
        <v>3</v>
      </c>
      <c r="C24" s="14">
        <f>LN(VLOOKUP($B24,'[1]Dati finali'!$B$4:$O$40,'[1]Dati finali'!$M$42,FALSE))</f>
        <v>-4.4228486291941369</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finali'!F$42,FALSE)</f>
        <v>12.084542349790549</v>
      </c>
      <c r="H24" s="5">
        <f>VLOOKUP($B24,'[1]Dati finali'!$B$4:$O$40,'[1]Dati finali'!G$42,FALSE)</f>
        <v>1.0701754385964912</v>
      </c>
      <c r="I24" s="2">
        <f>VLOOKUP($B24,'[1]Dati finali'!$B$4:$O$40,'[1]Dati finali'!H$42,FALSE)</f>
        <v>2.8395721925133691E-2</v>
      </c>
      <c r="J24" s="4">
        <f>VLOOKUP($B24,'[1]Dati finali'!$B$4:$O$40,'[1]Dati finali'!I$42,FALSE)</f>
        <v>0.81503000000000003</v>
      </c>
      <c r="K24">
        <f>VLOOKUP($B24,'[1]Dati finali'!$B$4:$O$40,'[1]Dati finali'!J$42,FALSE)</f>
        <v>33627.430244398442</v>
      </c>
      <c r="L24">
        <f>VLOOKUP($B24,'[1]Dati finali'!$B$4:$O$40,'[1]Dati finali'!K$42,FALSE)</f>
        <v>80</v>
      </c>
      <c r="M24" s="7">
        <f>VLOOKUP($B24,'[1]Dati finali'!$B$4:$O$40,'[1]Dati finali'!L$42,FALSE)</f>
        <v>4166.0179909999997</v>
      </c>
    </row>
    <row r="25" spans="2:13" x14ac:dyDescent="0.35">
      <c r="B25" t="s">
        <v>14</v>
      </c>
      <c r="C25" s="14">
        <f>LN(VLOOKUP($B25,'[1]Dati finali'!$B$4:$O$40,'[1]Dati finali'!$M$42,FALSE))</f>
        <v>-4.1997050778799272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finali'!F$42,FALSE)</f>
        <v>9.7348931897596689</v>
      </c>
      <c r="H25" s="5">
        <f>VLOOKUP($B25,'[1]Dati finali'!$B$4:$O$40,'[1]Dati finali'!G$42,FALSE)</f>
        <v>1.2192982456140351</v>
      </c>
      <c r="I25" s="2">
        <f>VLOOKUP($B25,'[1]Dati finali'!$B$4:$O$40,'[1]Dati finali'!H$42,FALSE)</f>
        <v>0.29015868125096289</v>
      </c>
      <c r="J25" s="4">
        <f>VLOOKUP($B25,'[1]Dati finali'!$B$4:$O$40,'[1]Dati finali'!I$42,FALSE)</f>
        <v>0.77260999999999991</v>
      </c>
      <c r="K25">
        <f>VLOOKUP($B25,'[1]Dati finali'!$B$4:$O$40,'[1]Dati finali'!J$42,FALSE)</f>
        <v>44420.07979267578</v>
      </c>
      <c r="L25">
        <f>VLOOKUP($B25,'[1]Dati finali'!$B$4:$O$40,'[1]Dati finali'!K$42,FALSE)</f>
        <v>30</v>
      </c>
      <c r="M25" s="7">
        <f>VLOOKUP($B25,'[1]Dati finali'!$B$4:$O$40,'[1]Dati finali'!L$42,FALSE)</f>
        <v>5829.8341499999997</v>
      </c>
    </row>
    <row r="26" spans="2:13" x14ac:dyDescent="0.35">
      <c r="B26" t="s">
        <v>13</v>
      </c>
      <c r="C26" s="14">
        <f>LN(VLOOKUP($B26,'[1]Dati finali'!$B$4:$O$40,'[1]Dati finali'!$M$42,FALSE))</f>
        <v>-4.0173835210859723</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finali'!F$42,FALSE)</f>
        <v>5.4832745220080632</v>
      </c>
      <c r="H26" s="5">
        <f>VLOOKUP($B26,'[1]Dati finali'!$B$4:$O$40,'[1]Dati finali'!G$42,FALSE)</f>
        <v>1.2192982456140351</v>
      </c>
      <c r="I26" s="2">
        <f>VLOOKUP($B26,'[1]Dati finali'!$B$4:$O$40,'[1]Dati finali'!H$42,FALSE)</f>
        <v>0.17483279395900755</v>
      </c>
      <c r="J26" s="4">
        <f>VLOOKUP($B26,'[1]Dati finali'!$B$4:$O$40,'[1]Dati finali'!I$42,FALSE)</f>
        <v>0.80180000000000007</v>
      </c>
      <c r="K26">
        <f>VLOOKUP($B26,'[1]Dati finali'!$B$4:$O$40,'[1]Dati finali'!J$42,FALSE)</f>
        <v>37588.058140447843</v>
      </c>
      <c r="L26">
        <f>VLOOKUP($B26,'[1]Dati finali'!$B$4:$O$40,'[1]Dati finali'!K$42,FALSE)</f>
        <v>10</v>
      </c>
      <c r="M26" s="7">
        <f>VLOOKUP($B26,'[1]Dati finali'!$B$4:$O$40,'[1]Dati finali'!L$42,FALSE)</f>
        <v>5422.6711299999997</v>
      </c>
    </row>
    <row r="27" spans="2:13" x14ac:dyDescent="0.35">
      <c r="B27" t="s">
        <v>22</v>
      </c>
      <c r="C27" s="14">
        <f>LN(VLOOKUP($B27,'[1]Dati finali'!$B$4:$O$40,'[1]Dati finali'!$M$42,FALSE))</f>
        <v>-3.9633162998156966</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finali'!F$42,FALSE)</f>
        <v>15.930448792109081</v>
      </c>
      <c r="H27" s="5">
        <f>VLOOKUP($B27,'[1]Dati finali'!$B$4:$O$40,'[1]Dati finali'!G$42,FALSE)</f>
        <v>1.0438596491228072</v>
      </c>
      <c r="I27" s="2">
        <f>VLOOKUP($B27,'[1]Dati finali'!$B$4:$O$40,'[1]Dati finali'!H$42,FALSE)</f>
        <v>0.19813043478260869</v>
      </c>
      <c r="J27" s="4">
        <f>VLOOKUP($B27,'[1]Dati finali'!$B$4:$O$40,'[1]Dati finali'!I$42,FALSE)</f>
        <v>0.90727000000000002</v>
      </c>
      <c r="K27">
        <f>VLOOKUP($B27,'[1]Dati finali'!$B$4:$O$40,'[1]Dati finali'!J$42,FALSE)</f>
        <v>91004.175298679198</v>
      </c>
      <c r="L27">
        <f>VLOOKUP($B27,'[1]Dati finali'!$B$4:$O$40,'[1]Dati finali'!K$42,FALSE)</f>
        <v>20</v>
      </c>
      <c r="M27" s="7">
        <f>VLOOKUP($B27,'[1]Dati finali'!$B$4:$O$40,'[1]Dati finali'!L$42,FALSE)</f>
        <v>5509.6559569999999</v>
      </c>
    </row>
    <row r="28" spans="2:13" x14ac:dyDescent="0.35">
      <c r="B28" t="s">
        <v>34</v>
      </c>
      <c r="C28" s="14">
        <f>LN(VLOOKUP($B28,'[1]Dati finali'!$B$4:$O$40,'[1]Dati finali'!$M$42,FALSE))</f>
        <v>-3.9633162998156966</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finali'!F$42,FALSE)</f>
        <v>5.8128979534110581</v>
      </c>
      <c r="H28" s="5">
        <f>VLOOKUP($B28,'[1]Dati finali'!$B$4:$O$40,'[1]Dati finali'!G$42,FALSE)</f>
        <v>1.2807017543859649</v>
      </c>
      <c r="I28" s="2">
        <f>VLOOKUP($B28,'[1]Dati finali'!$B$4:$O$40,'[1]Dati finali'!H$42,FALSE)</f>
        <v>0.24521508544490278</v>
      </c>
      <c r="J28" s="4">
        <f>VLOOKUP($B28,'[1]Dati finali'!$B$4:$O$40,'[1]Dati finali'!I$42,FALSE)</f>
        <v>0.83143</v>
      </c>
      <c r="K28">
        <f>VLOOKUP($B28,'[1]Dati finali'!$B$4:$O$40,'[1]Dati finali'!J$42,FALSE)</f>
        <v>37955.073294435715</v>
      </c>
      <c r="L28">
        <f>VLOOKUP($B28,'[1]Dati finali'!$B$4:$O$40,'[1]Dati finali'!K$42,FALSE)</f>
        <v>12</v>
      </c>
      <c r="M28" s="7">
        <f>VLOOKUP($B28,'[1]Dati finali'!$B$4:$O$40,'[1]Dati finali'!L$42,FALSE)</f>
        <v>5729.8941359999999</v>
      </c>
    </row>
    <row r="29" spans="2:13" x14ac:dyDescent="0.35">
      <c r="B29" t="s">
        <v>27</v>
      </c>
      <c r="C29" s="14">
        <f>LN(VLOOKUP($B29,'[1]Dati finali'!$B$4:$O$40,'[1]Dati finali'!$M$42,FALSE))</f>
        <v>-3.9633162998156966</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finali'!F$42,FALSE)</f>
        <v>5.3113478998898884</v>
      </c>
      <c r="H29" s="5">
        <f>VLOOKUP($B29,'[1]Dati finali'!$B$4:$O$40,'[1]Dati finali'!G$42,FALSE)</f>
        <v>1.3508771929824563</v>
      </c>
      <c r="I29" s="2">
        <f>VLOOKUP($B29,'[1]Dati finali'!$B$4:$O$40,'[1]Dati finali'!H$42,FALSE)</f>
        <v>0.53502487562189049</v>
      </c>
      <c r="J29" s="4">
        <f>VLOOKUP($B29,'[1]Dati finali'!$B$4:$O$40,'[1]Dati finali'!I$42,FALSE)</f>
        <v>0.64651999999999998</v>
      </c>
      <c r="K29">
        <f>VLOOKUP($B29,'[1]Dati finali'!$B$4:$O$40,'[1]Dati finali'!J$42,FALSE)</f>
        <v>27783.081655469832</v>
      </c>
      <c r="L29">
        <f>VLOOKUP($B29,'[1]Dati finali'!$B$4:$O$40,'[1]Dati finali'!K$42,FALSE)</f>
        <v>7</v>
      </c>
      <c r="M29" s="7">
        <f>VLOOKUP($B29,'[1]Dati finali'!$B$4:$O$40,'[1]Dati finali'!L$42,FALSE)</f>
        <v>4297.4206020000001</v>
      </c>
    </row>
    <row r="30" spans="2:13" x14ac:dyDescent="0.35">
      <c r="B30" t="s">
        <v>5</v>
      </c>
      <c r="C30" s="14">
        <f>LN(VLOOKUP($B30,'[1]Dati finali'!$B$4:$O$40,'[1]Dati finali'!$M$42,FALSE))</f>
        <v>-3.912023005428146</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finali'!F$42,FALSE)</f>
        <v>8.0066597576565304</v>
      </c>
      <c r="H30" s="5">
        <f>VLOOKUP($B30,'[1]Dati finali'!$B$4:$O$40,'[1]Dati finali'!G$42,FALSE)</f>
        <v>1.0526315789473684</v>
      </c>
      <c r="I30" s="2">
        <f>VLOOKUP($B30,'[1]Dati finali'!$B$4:$O$40,'[1]Dati finali'!H$42,FALSE)</f>
        <v>0.74774668630338736</v>
      </c>
      <c r="J30" s="4">
        <f>VLOOKUP($B30,'[1]Dati finali'!$B$4:$O$40,'[1]Dati finali'!I$42,FALSE)</f>
        <v>0.58094000000000001</v>
      </c>
      <c r="K30">
        <f>VLOOKUP($B30,'[1]Dati finali'!$B$4:$O$40,'[1]Dati finali'!J$42,FALSE)</f>
        <v>45962.942412958422</v>
      </c>
      <c r="L30">
        <f>VLOOKUP($B30,'[1]Dati finali'!$B$4:$O$40,'[1]Dati finali'!K$42,FALSE)</f>
        <v>18</v>
      </c>
      <c r="M30" s="7">
        <f>VLOOKUP($B30,'[1]Dati finali'!$B$4:$O$40,'[1]Dati finali'!L$42,FALSE)</f>
        <v>5352.3429720000004</v>
      </c>
    </row>
    <row r="31" spans="2:13" x14ac:dyDescent="0.35">
      <c r="B31" t="s">
        <v>2</v>
      </c>
      <c r="C31" s="14">
        <f>LN(VLOOKUP($B31,'[1]Dati finali'!$B$4:$O$40,'[1]Dati finali'!$M$42,FALSE))</f>
        <v>-3.8167128256238212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finali'!F$42,FALSE)</f>
        <v>6.9802288506269496</v>
      </c>
      <c r="H31" s="5">
        <f>VLOOKUP($B31,'[1]Dati finali'!$B$4:$O$40,'[1]Dati finali'!G$42,FALSE)</f>
        <v>0.8421052631578948</v>
      </c>
      <c r="I31" s="2">
        <f>VLOOKUP($B31,'[1]Dati finali'!$B$4:$O$40,'[1]Dati finali'!H$42,FALSE)</f>
        <v>0.24825304897932565</v>
      </c>
      <c r="J31" s="4">
        <f>VLOOKUP($B31,'[1]Dati finali'!$B$4:$O$40,'[1]Dati finali'!I$42,FALSE)</f>
        <v>0.5796</v>
      </c>
      <c r="K31">
        <f>VLOOKUP($B31,'[1]Dati finali'!$B$4:$O$40,'[1]Dati finali'!J$42,FALSE)</f>
        <v>14742.756017137894</v>
      </c>
      <c r="L31">
        <f>VLOOKUP($B31,'[1]Dati finali'!$B$4:$O$40,'[1]Dati finali'!K$42,FALSE)</f>
        <v>109</v>
      </c>
      <c r="M31" s="7">
        <f>VLOOKUP($B31,'[1]Dati finali'!$B$4:$O$40,'[1]Dati finali'!L$42,FALSE)</f>
        <v>4432.5246950000001</v>
      </c>
    </row>
    <row r="32" spans="2:13" x14ac:dyDescent="0.35">
      <c r="B32" t="s">
        <v>24</v>
      </c>
      <c r="C32" s="14">
        <f>LN(VLOOKUP($B32,'[1]Dati finali'!$B$4:$O$40,'[1]Dati finali'!$M$42,FALSE))</f>
        <v>-3.8167128256238212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finali'!F$42,FALSE)</f>
        <v>9.6294022671366832</v>
      </c>
      <c r="H32" s="5">
        <f>VLOOKUP($B32,'[1]Dati finali'!$B$4:$O$40,'[1]Dati finali'!G$42,FALSE)</f>
        <v>1.4736842105263159</v>
      </c>
      <c r="I32" s="2">
        <f>VLOOKUP($B32,'[1]Dati finali'!$B$4:$O$40,'[1]Dati finali'!H$42,FALSE)</f>
        <v>0.12103298611111112</v>
      </c>
      <c r="J32" s="4">
        <f>VLOOKUP($B32,'[1]Dati finali'!$B$4:$O$40,'[1]Dati finali'!I$42,FALSE)</f>
        <v>0.91076999999999997</v>
      </c>
      <c r="K32">
        <f>VLOOKUP($B32,'[1]Dati finali'!$B$4:$O$40,'[1]Dati finali'!J$42,FALSE)</f>
        <v>46055.498481981653</v>
      </c>
      <c r="L32">
        <f>VLOOKUP($B32,'[1]Dati finali'!$B$4:$O$40,'[1]Dati finali'!K$42,FALSE)</f>
        <v>36</v>
      </c>
      <c r="M32" s="7">
        <f>VLOOKUP($B32,'[1]Dati finali'!$B$4:$O$40,'[1]Dati finali'!L$42,FALSE)</f>
        <v>5816.8789630000001</v>
      </c>
    </row>
    <row r="33" spans="2:13" x14ac:dyDescent="0.35">
      <c r="B33" t="s">
        <v>12</v>
      </c>
      <c r="C33" s="14">
        <f>LN(VLOOKUP($B33,'[1]Dati finali'!$B$4:$O$40,'[1]Dati finali'!$M$42,FALSE))</f>
        <v>-3.6496587409606551</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finali'!F$42,FALSE)</f>
        <v>8.3204921177477473</v>
      </c>
      <c r="H33" s="5">
        <f>VLOOKUP($B33,'[1]Dati finali'!$B$4:$O$40,'[1]Dati finali'!G$42,FALSE)</f>
        <v>1.2719298245614037</v>
      </c>
      <c r="I33" s="2">
        <f>VLOOKUP($B33,'[1]Dati finali'!$B$4:$O$40,'[1]Dati finali'!H$42,FALSE)</f>
        <v>0.4419622093023256</v>
      </c>
      <c r="J33" s="4">
        <f>VLOOKUP($B33,'[1]Dati finali'!$B$4:$O$40,'[1]Dati finali'!I$42,FALSE)</f>
        <v>0.85325000000000006</v>
      </c>
      <c r="K33">
        <f>VLOOKUP($B33,'[1]Dati finali'!$B$4:$O$40,'[1]Dati finali'!J$42,FALSE)</f>
        <v>39356.000800448739</v>
      </c>
      <c r="L33">
        <f>VLOOKUP($B33,'[1]Dati finali'!$B$4:$O$40,'[1]Dati finali'!K$42,FALSE)</f>
        <v>1</v>
      </c>
      <c r="M33" s="7">
        <f>VLOOKUP($B33,'[1]Dati finali'!$B$4:$O$40,'[1]Dati finali'!L$42,FALSE)</f>
        <v>6690.428715</v>
      </c>
    </row>
    <row r="34" spans="2:13" x14ac:dyDescent="0.35">
      <c r="B34" t="s">
        <v>33</v>
      </c>
      <c r="C34" s="14">
        <f>LN(VLOOKUP($B34,'[1]Dati finali'!$B$4:$O$40,'[1]Dati finali'!$M$42,FALSE))</f>
        <v>-3.6119184129778081</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finali'!F$42,FALSE)</f>
        <v>4.7279349174522656</v>
      </c>
      <c r="H34" s="5">
        <f>VLOOKUP($B34,'[1]Dati finali'!$B$4:$O$40,'[1]Dati finali'!G$42,FALSE)</f>
        <v>1.2719298245614037</v>
      </c>
      <c r="I34" s="2">
        <f>VLOOKUP($B34,'[1]Dati finali'!$B$4:$O$40,'[1]Dati finali'!H$42,FALSE)</f>
        <v>0.56096439169139467</v>
      </c>
      <c r="J34" s="4">
        <f>VLOOKUP($B34,'[1]Dati finali'!$B$4:$O$40,'[1]Dati finali'!I$42,FALSE)</f>
        <v>0.73760999999999999</v>
      </c>
      <c r="K34">
        <f>VLOOKUP($B34,'[1]Dati finali'!$B$4:$O$40,'[1]Dati finali'!J$42,FALSE)</f>
        <v>56765.024125018397</v>
      </c>
      <c r="L34">
        <f>VLOOKUP($B34,'[1]Dati finali'!$B$4:$O$40,'[1]Dati finali'!K$42,FALSE)</f>
        <v>16</v>
      </c>
      <c r="M34" s="7">
        <f>VLOOKUP($B34,'[1]Dati finali'!$B$4:$O$40,'[1]Dati finali'!L$42,FALSE)</f>
        <v>5213.5373970000001</v>
      </c>
    </row>
    <row r="35" spans="2:13" x14ac:dyDescent="0.35">
      <c r="B35" t="s">
        <v>10</v>
      </c>
      <c r="C35" s="14">
        <f>LN(VLOOKUP($B35,'[1]Dati finali'!$B$4:$O$40,'[1]Dati finali'!$M$42,FALSE))</f>
        <v>-3.6119184129778077</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finali'!F$42,FALSE)</f>
        <v>6.0259514566103967</v>
      </c>
      <c r="H35" s="5">
        <f>VLOOKUP($B35,'[1]Dati finali'!$B$4:$O$40,'[1]Dati finali'!G$42,FALSE)</f>
        <v>1.3596491228070178</v>
      </c>
      <c r="I35" s="2">
        <f>VLOOKUP($B35,'[1]Dati finali'!$B$4:$O$40,'[1]Dati finali'!H$42,FALSE)</f>
        <v>0.60297712418300653</v>
      </c>
      <c r="J35" s="4">
        <f>VLOOKUP($B35,'[1]Dati finali'!$B$4:$O$40,'[1]Dati finali'!I$42,FALSE)</f>
        <v>0.87757000000000007</v>
      </c>
      <c r="K35">
        <f>VLOOKUP($B35,'[1]Dati finali'!$B$4:$O$40,'[1]Dati finali'!J$42,FALSE)</f>
        <v>45056.267280748551</v>
      </c>
      <c r="L35">
        <f>VLOOKUP($B35,'[1]Dati finali'!$B$4:$O$40,'[1]Dati finali'!K$42,FALSE)</f>
        <v>4</v>
      </c>
      <c r="M35" s="7">
        <f>VLOOKUP($B35,'[1]Dati finali'!$B$4:$O$40,'[1]Dati finali'!L$42,FALSE)</f>
        <v>6183.3256810000003</v>
      </c>
    </row>
    <row r="36" spans="2:13" x14ac:dyDescent="0.35">
      <c r="B36" t="s">
        <v>32</v>
      </c>
      <c r="C36" s="14">
        <f>LN(VLOOKUP($B36,'[1]Dati finali'!$B$4:$O$40,'[1]Dati finali'!$M$42,FALSE))</f>
        <v>-2.9374633654300153</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finali'!F$42,FALSE)</f>
        <v>4.1875443523117086</v>
      </c>
      <c r="H36" s="5">
        <f>VLOOKUP($B36,'[1]Dati finali'!$B$4:$O$40,'[1]Dati finali'!G$42,FALSE)</f>
        <v>1.2456140350877194</v>
      </c>
      <c r="I36" s="2">
        <f>VLOOKUP($B36,'[1]Dati finali'!$B$4:$O$40,'[1]Dati finali'!H$42,FALSE)</f>
        <v>0.57096156310057655</v>
      </c>
      <c r="J36" s="4">
        <f>VLOOKUP($B36,'[1]Dati finali'!$B$4:$O$40,'[1]Dati finali'!I$42,FALSE)</f>
        <v>0.87146000000000001</v>
      </c>
      <c r="K36">
        <f>VLOOKUP($B36,'[1]Dati finali'!$B$4:$O$40,'[1]Dati finali'!J$42,FALSE)</f>
        <v>44042.249785595603</v>
      </c>
      <c r="L36">
        <f>VLOOKUP($B36,'[1]Dati finali'!$B$4:$O$40,'[1]Dati finali'!K$42,FALSE)</f>
        <v>3</v>
      </c>
      <c r="M36" s="7">
        <f>VLOOKUP($B36,'[1]Dati finali'!$B$4:$O$40,'[1]Dati finali'!L$42,FALSE)</f>
        <v>6588.63796</v>
      </c>
    </row>
    <row r="37" spans="2:13" x14ac:dyDescent="0.35">
      <c r="B37" t="s">
        <v>17</v>
      </c>
      <c r="C37" s="14">
        <f>LN(VLOOKUP($B37,'[1]Dati finali'!$B$4:$O$40,'[1]Dati finali'!$M$42,FALSE))</f>
        <v>-1.9661128563728327</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finali'!F$42,FALSE)</f>
        <v>10.38728453100515</v>
      </c>
      <c r="H37" s="5">
        <f>VLOOKUP($B37,'[1]Dati finali'!$B$4:$O$40,'[1]Dati finali'!G$42,FALSE)</f>
        <v>1.4824561403508774</v>
      </c>
      <c r="I37" s="2">
        <f>VLOOKUP($B37,'[1]Dati finali'!$B$4:$O$40,'[1]Dati finali'!H$42,FALSE)</f>
        <v>0.99986000000000008</v>
      </c>
      <c r="J37" s="4">
        <f>VLOOKUP($B37,'[1]Dati finali'!$B$4:$O$40,'[1]Dati finali'!I$42,FALSE)</f>
        <v>0.93772999999999995</v>
      </c>
      <c r="K37">
        <f>VLOOKUP($B37,'[1]Dati finali'!$B$4:$O$40,'[1]Dati finali'!J$42,FALSE)</f>
        <v>46625.174468334641</v>
      </c>
      <c r="L37">
        <f>VLOOKUP($B37,'[1]Dati finali'!$B$4:$O$40,'[1]Dati finali'!K$42,FALSE)</f>
        <v>2</v>
      </c>
      <c r="M37" s="7">
        <f>VLOOKUP($B37,'[1]Dati finali'!$B$4:$O$40,'[1]Dati finali'!L$42,FALSE)</f>
        <v>7125.3528500000002</v>
      </c>
    </row>
    <row r="38" spans="2:13" x14ac:dyDescent="0.35">
      <c r="B38" t="s">
        <v>25</v>
      </c>
      <c r="C38" s="14">
        <f>LN(VLOOKUP($B38,'[1]Dati finali'!$B$4:$O$40,'[1]Dati finali'!$M$42,FALSE))</f>
        <v>-0.93649343919167449</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finali'!F$42,FALSE)</f>
        <v>8.4423499679476492</v>
      </c>
      <c r="H38" s="5">
        <f>VLOOKUP($B38,'[1]Dati finali'!$B$4:$O$40,'[1]Dati finali'!G$42,FALSE)</f>
        <v>1.56140350877193</v>
      </c>
      <c r="I38" s="2">
        <f>VLOOKUP($B38,'[1]Dati finali'!$B$4:$O$40,'[1]Dati finali'!H$42,FALSE)</f>
        <v>0.97569731543624161</v>
      </c>
      <c r="J38" s="4">
        <f>VLOOKUP($B38,'[1]Dati finali'!$B$4:$O$40,'[1]Dati finali'!I$42,FALSE)</f>
        <v>0.81870999999999994</v>
      </c>
      <c r="K38">
        <f>VLOOKUP($B38,'[1]Dati finali'!$B$4:$O$40,'[1]Dati finali'!J$42,FALSE)</f>
        <v>53872.17663996949</v>
      </c>
      <c r="L38">
        <f>VLOOKUP($B38,'[1]Dati finali'!$B$4:$O$40,'[1]Dati finali'!K$42,FALSE)</f>
        <v>17</v>
      </c>
      <c r="M38" s="7">
        <f>VLOOKUP($B38,'[1]Dati finali'!$B$4:$O$40,'[1]Dati finali'!L$42,FALSE)</f>
        <v>6653.4138949999997</v>
      </c>
    </row>
    <row r="41" spans="2:13" x14ac:dyDescent="0.35">
      <c r="B41" t="s">
        <v>46</v>
      </c>
    </row>
    <row r="42" spans="2:13" ht="15" thickBot="1" x14ac:dyDescent="0.4"/>
    <row r="43" spans="2:13" x14ac:dyDescent="0.35">
      <c r="B43" s="10" t="s">
        <v>47</v>
      </c>
      <c r="C43" s="10"/>
    </row>
    <row r="44" spans="2:13" x14ac:dyDescent="0.35">
      <c r="B44" t="s">
        <v>48</v>
      </c>
      <c r="C44">
        <v>0.7764267814367185</v>
      </c>
    </row>
    <row r="45" spans="2:13" x14ac:dyDescent="0.35">
      <c r="B45" t="s">
        <v>49</v>
      </c>
      <c r="C45">
        <v>0.60283854693218186</v>
      </c>
    </row>
    <row r="46" spans="2:13" x14ac:dyDescent="0.35">
      <c r="B46" t="s">
        <v>50</v>
      </c>
      <c r="C46">
        <v>0.48063502291131471</v>
      </c>
    </row>
    <row r="47" spans="2:13" x14ac:dyDescent="0.35">
      <c r="B47" t="s">
        <v>51</v>
      </c>
      <c r="C47">
        <v>0.86591646929511523</v>
      </c>
    </row>
    <row r="48" spans="2:13"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29.59097471894917</v>
      </c>
      <c r="E52">
        <v>3.6988718398686462</v>
      </c>
      <c r="F52">
        <v>4.933070071115484</v>
      </c>
      <c r="G52">
        <v>8.6616758492764944E-4</v>
      </c>
    </row>
    <row r="53" spans="2:10" x14ac:dyDescent="0.35">
      <c r="B53" t="s">
        <v>55</v>
      </c>
      <c r="C53">
        <v>26</v>
      </c>
      <c r="D53">
        <v>19.495094626709474</v>
      </c>
      <c r="E53">
        <v>0.74981133179651827</v>
      </c>
    </row>
    <row r="54" spans="2:10" ht="15" thickBot="1" x14ac:dyDescent="0.4">
      <c r="B54" s="8" t="s">
        <v>56</v>
      </c>
      <c r="C54" s="8">
        <v>34</v>
      </c>
      <c r="D54" s="8">
        <v>49.086069345658643</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-7.5702519026741442</v>
      </c>
      <c r="D57">
        <v>1.5168976093546129</v>
      </c>
      <c r="E57">
        <v>-4.9906149604224259</v>
      </c>
      <c r="F57">
        <v>3.4447290970690153E-5</v>
      </c>
      <c r="G57">
        <v>-10.688279594109549</v>
      </c>
      <c r="H57">
        <v>-4.4522242112387405</v>
      </c>
      <c r="I57">
        <v>-10.688279594109549</v>
      </c>
      <c r="J57">
        <v>-4.4522242112387405</v>
      </c>
    </row>
    <row r="58" spans="2:10" x14ac:dyDescent="0.35">
      <c r="B58" t="s">
        <v>35</v>
      </c>
      <c r="C58">
        <v>0.881022967741658</v>
      </c>
      <c r="D58">
        <v>1.9581346129622514</v>
      </c>
      <c r="E58">
        <v>0.4499297249073459</v>
      </c>
      <c r="F58">
        <v>0.65649009111470735</v>
      </c>
      <c r="G58">
        <v>-3.1439803740278185</v>
      </c>
      <c r="H58">
        <v>4.9060263095111347</v>
      </c>
      <c r="I58">
        <v>-3.1439803740278185</v>
      </c>
      <c r="J58">
        <v>4.9060263095111347</v>
      </c>
    </row>
    <row r="59" spans="2:10" x14ac:dyDescent="0.35">
      <c r="B59" t="s">
        <v>36</v>
      </c>
      <c r="C59">
        <v>3.5340351861916418E-5</v>
      </c>
      <c r="D59">
        <v>3.0576823393527595E-5</v>
      </c>
      <c r="E59">
        <v>1.1557888603103601</v>
      </c>
      <c r="F59">
        <v>0.25827842064176992</v>
      </c>
      <c r="G59">
        <v>-2.7511208763663625E-5</v>
      </c>
      <c r="H59">
        <v>9.8191912487496461E-5</v>
      </c>
      <c r="I59">
        <v>-2.7511208763663625E-5</v>
      </c>
      <c r="J59">
        <v>9.8191912487496461E-5</v>
      </c>
    </row>
    <row r="60" spans="2:10" x14ac:dyDescent="0.35">
      <c r="B60" t="s">
        <v>37</v>
      </c>
      <c r="C60">
        <v>-2.1032871455562208</v>
      </c>
      <c r="D60">
        <v>3.3801637953912351</v>
      </c>
      <c r="E60">
        <v>-0.62224414935867833</v>
      </c>
      <c r="F60">
        <v>0.53920047894465317</v>
      </c>
      <c r="G60">
        <v>-9.0513133344177295</v>
      </c>
      <c r="H60">
        <v>4.8447390433052888</v>
      </c>
      <c r="I60">
        <v>-9.0513133344177295</v>
      </c>
      <c r="J60">
        <v>4.8447390433052888</v>
      </c>
    </row>
    <row r="61" spans="2:10" x14ac:dyDescent="0.35">
      <c r="B61" t="s">
        <v>38</v>
      </c>
      <c r="C61">
        <v>-4.5577626506721577E-2</v>
      </c>
      <c r="D61">
        <v>6.9417154039939699E-2</v>
      </c>
      <c r="E61">
        <v>-0.6565758440701579</v>
      </c>
      <c r="F61">
        <v>0.51722331895948548</v>
      </c>
      <c r="G61">
        <v>-0.18826663018262468</v>
      </c>
      <c r="H61">
        <v>9.7111377169181515E-2</v>
      </c>
      <c r="I61">
        <v>-0.18826663018262468</v>
      </c>
      <c r="J61">
        <v>9.7111377169181515E-2</v>
      </c>
    </row>
    <row r="62" spans="2:10" x14ac:dyDescent="0.35">
      <c r="B62" t="s">
        <v>39</v>
      </c>
      <c r="C62">
        <v>0.71293758044883837</v>
      </c>
      <c r="D62">
        <v>1.0779725857080849</v>
      </c>
      <c r="E62">
        <v>0.66136893451750722</v>
      </c>
      <c r="F62">
        <v>0.51419454006364096</v>
      </c>
      <c r="G62">
        <v>-1.5028668035241077</v>
      </c>
      <c r="H62">
        <v>2.9287419644217847</v>
      </c>
      <c r="I62">
        <v>-1.5028668035241077</v>
      </c>
      <c r="J62">
        <v>2.9287419644217847</v>
      </c>
    </row>
    <row r="63" spans="2:10" x14ac:dyDescent="0.35">
      <c r="B63" t="s">
        <v>40</v>
      </c>
      <c r="C63">
        <v>1.6226179145580208</v>
      </c>
      <c r="D63">
        <v>0.95714612630010265</v>
      </c>
      <c r="E63">
        <v>1.6952666577989857</v>
      </c>
      <c r="F63" s="17">
        <v>0.10197017633713429</v>
      </c>
      <c r="G63">
        <v>-0.34482412513482963</v>
      </c>
      <c r="H63">
        <v>3.5900599542508713</v>
      </c>
      <c r="I63">
        <v>-0.34482412513482963</v>
      </c>
      <c r="J63">
        <v>3.5900599542508713</v>
      </c>
    </row>
    <row r="64" spans="2:10" x14ac:dyDescent="0.35">
      <c r="B64" t="s">
        <v>41</v>
      </c>
      <c r="C64">
        <v>1.1217122144248894</v>
      </c>
      <c r="D64">
        <v>1.6681003083595436</v>
      </c>
      <c r="E64">
        <v>0.67244889818886999</v>
      </c>
      <c r="F64">
        <v>0.50723058619514516</v>
      </c>
      <c r="G64">
        <v>-2.3071170760174065</v>
      </c>
      <c r="H64">
        <v>4.5505415048671853</v>
      </c>
      <c r="I64">
        <v>-2.3071170760174065</v>
      </c>
      <c r="J64">
        <v>4.5505415048671853</v>
      </c>
    </row>
    <row r="65" spans="2:10" ht="15" thickBot="1" x14ac:dyDescent="0.4">
      <c r="B65" s="8" t="s">
        <v>42</v>
      </c>
      <c r="C65" s="8">
        <v>2.2865719323846428E-5</v>
      </c>
      <c r="D65" s="8">
        <v>1.4251056815272703E-5</v>
      </c>
      <c r="E65" s="8">
        <v>1.6044928892109591</v>
      </c>
      <c r="F65" s="8">
        <v>0.12068524549862936</v>
      </c>
      <c r="G65" s="8">
        <v>-6.4277474917187616E-6</v>
      </c>
      <c r="H65" s="8">
        <v>5.2159186139411617E-5</v>
      </c>
      <c r="I65" s="8">
        <v>-6.4277474917187616E-6</v>
      </c>
      <c r="J65" s="8">
        <v>5.2159186139411617E-5</v>
      </c>
    </row>
    <row r="69" spans="2:10" x14ac:dyDescent="0.35">
      <c r="B69" t="s">
        <v>70</v>
      </c>
    </row>
    <row r="70" spans="2:10" ht="15" thickBot="1" x14ac:dyDescent="0.4"/>
    <row r="71" spans="2:10" x14ac:dyDescent="0.35">
      <c r="B71" s="9" t="s">
        <v>71</v>
      </c>
      <c r="C71" s="9" t="s">
        <v>77</v>
      </c>
      <c r="D71" s="9" t="s">
        <v>73</v>
      </c>
    </row>
    <row r="72" spans="2:10" x14ac:dyDescent="0.35">
      <c r="B72">
        <v>1</v>
      </c>
      <c r="C72">
        <v>-5.4397823048726837</v>
      </c>
      <c r="D72">
        <v>-0.77482579354950776</v>
      </c>
    </row>
    <row r="73" spans="2:10" x14ac:dyDescent="0.35">
      <c r="B73">
        <v>2</v>
      </c>
      <c r="C73">
        <v>-5.616132564380532</v>
      </c>
      <c r="D73">
        <v>-0.59847553404165943</v>
      </c>
    </row>
    <row r="74" spans="2:10" x14ac:dyDescent="0.35">
      <c r="B74">
        <v>3</v>
      </c>
      <c r="C74">
        <v>-4.932652207821798</v>
      </c>
      <c r="D74">
        <v>-1.2819558906003934</v>
      </c>
    </row>
    <row r="75" spans="2:10" x14ac:dyDescent="0.35">
      <c r="B75">
        <v>4</v>
      </c>
      <c r="C75">
        <v>-4.7551946224724855</v>
      </c>
      <c r="D75">
        <v>-1.4594134759497059</v>
      </c>
    </row>
    <row r="76" spans="2:10" x14ac:dyDescent="0.35">
      <c r="B76">
        <v>5</v>
      </c>
      <c r="C76">
        <v>-5.7126426804533983</v>
      </c>
      <c r="D76">
        <v>-0.50196541796879313</v>
      </c>
    </row>
    <row r="77" spans="2:10" x14ac:dyDescent="0.35">
      <c r="B77">
        <v>6</v>
      </c>
      <c r="C77">
        <v>-4.5926035810839103</v>
      </c>
      <c r="D77">
        <v>-1.2165394092301174</v>
      </c>
    </row>
    <row r="78" spans="2:10" x14ac:dyDescent="0.35">
      <c r="B78">
        <v>7</v>
      </c>
      <c r="C78">
        <v>-5.2333435303033635</v>
      </c>
      <c r="D78">
        <v>-0.57579946001066418</v>
      </c>
    </row>
    <row r="79" spans="2:10" x14ac:dyDescent="0.35">
      <c r="B79">
        <v>8</v>
      </c>
      <c r="C79">
        <v>-5.4725270644259325</v>
      </c>
      <c r="D79">
        <v>-4.8933853436313512E-2</v>
      </c>
    </row>
    <row r="80" spans="2:10" x14ac:dyDescent="0.35">
      <c r="B80">
        <v>9</v>
      </c>
      <c r="C80">
        <v>-4.6099502196662474</v>
      </c>
      <c r="D80">
        <v>-0.91151069819599861</v>
      </c>
    </row>
    <row r="81" spans="2:4" x14ac:dyDescent="0.35">
      <c r="B81">
        <v>10</v>
      </c>
      <c r="C81">
        <v>-5.3243014047509556</v>
      </c>
      <c r="D81">
        <v>-0.19715951311129043</v>
      </c>
    </row>
    <row r="82" spans="2:4" x14ac:dyDescent="0.35">
      <c r="B82">
        <v>11</v>
      </c>
      <c r="C82">
        <v>-4.7173281711263355</v>
      </c>
      <c r="D82">
        <v>-0.39866763862774679</v>
      </c>
    </row>
    <row r="83" spans="2:4" x14ac:dyDescent="0.35">
      <c r="B83">
        <v>12</v>
      </c>
      <c r="C83">
        <v>-4.710974643268556</v>
      </c>
      <c r="D83">
        <v>-0.40502116648552633</v>
      </c>
    </row>
    <row r="84" spans="2:4" x14ac:dyDescent="0.35">
      <c r="B84">
        <v>13</v>
      </c>
      <c r="C84">
        <v>-4.7406693964461271</v>
      </c>
      <c r="D84">
        <v>-0.37532641330795524</v>
      </c>
    </row>
    <row r="85" spans="2:4" x14ac:dyDescent="0.35">
      <c r="B85">
        <v>14</v>
      </c>
      <c r="C85">
        <v>-5.3946356395965225</v>
      </c>
      <c r="D85">
        <v>0.43279050966969912</v>
      </c>
    </row>
    <row r="86" spans="2:4" x14ac:dyDescent="0.35">
      <c r="B86">
        <v>15</v>
      </c>
      <c r="C86">
        <v>-4.3492541142468735</v>
      </c>
      <c r="D86">
        <v>-0.61259101567994989</v>
      </c>
    </row>
    <row r="87" spans="2:4" x14ac:dyDescent="0.35">
      <c r="B87">
        <v>16</v>
      </c>
      <c r="C87">
        <v>-5.0741473303480955</v>
      </c>
      <c r="D87">
        <v>0.245833593045794</v>
      </c>
    </row>
    <row r="88" spans="2:4" x14ac:dyDescent="0.35">
      <c r="B88">
        <v>17</v>
      </c>
      <c r="C88">
        <v>-5.4289888445315517</v>
      </c>
      <c r="D88">
        <v>0.71845814288563403</v>
      </c>
    </row>
    <row r="89" spans="2:4" x14ac:dyDescent="0.35">
      <c r="B89">
        <v>18</v>
      </c>
      <c r="C89">
        <v>-4.9363653441397766</v>
      </c>
      <c r="D89">
        <v>0.33119515815168565</v>
      </c>
    </row>
    <row r="90" spans="2:4" x14ac:dyDescent="0.35">
      <c r="B90">
        <v>19</v>
      </c>
      <c r="C90">
        <v>-3.9807713477484263</v>
      </c>
      <c r="D90">
        <v>-0.52908865843533981</v>
      </c>
    </row>
    <row r="91" spans="2:4" x14ac:dyDescent="0.35">
      <c r="B91">
        <v>20</v>
      </c>
      <c r="C91">
        <v>-4.9182185221190018</v>
      </c>
      <c r="D91">
        <v>0.49536989292486489</v>
      </c>
    </row>
    <row r="92" spans="2:4" x14ac:dyDescent="0.35">
      <c r="B92">
        <v>21</v>
      </c>
      <c r="C92">
        <v>-5.0402047666263563</v>
      </c>
      <c r="D92">
        <v>0.6173561374322194</v>
      </c>
    </row>
    <row r="93" spans="2:4" x14ac:dyDescent="0.35">
      <c r="B93">
        <v>22</v>
      </c>
      <c r="C93">
        <v>-4.9319747717013191</v>
      </c>
      <c r="D93">
        <v>0.73226969382139195</v>
      </c>
    </row>
    <row r="94" spans="2:4" x14ac:dyDescent="0.35">
      <c r="B94">
        <v>23</v>
      </c>
      <c r="C94">
        <v>-4.715360465691055</v>
      </c>
      <c r="D94">
        <v>0.69797694460508275</v>
      </c>
    </row>
    <row r="95" spans="2:4" x14ac:dyDescent="0.35">
      <c r="B95">
        <v>24</v>
      </c>
      <c r="C95">
        <v>-3.6287739823966954</v>
      </c>
      <c r="D95">
        <v>-0.3345423174190012</v>
      </c>
    </row>
    <row r="96" spans="2:4" x14ac:dyDescent="0.35">
      <c r="B96">
        <v>25</v>
      </c>
      <c r="C96">
        <v>-4.5462921093833559</v>
      </c>
      <c r="D96">
        <v>0.58297580956765938</v>
      </c>
    </row>
    <row r="97" spans="2:4" x14ac:dyDescent="0.35">
      <c r="B97">
        <v>26</v>
      </c>
      <c r="C97">
        <v>-4.7190973838177914</v>
      </c>
      <c r="D97">
        <v>0.75578108400209487</v>
      </c>
    </row>
    <row r="98" spans="2:4" x14ac:dyDescent="0.35">
      <c r="B98">
        <v>27</v>
      </c>
      <c r="C98">
        <v>-4.1011211957271572</v>
      </c>
      <c r="D98">
        <v>0.1890981902990112</v>
      </c>
    </row>
    <row r="99" spans="2:4" x14ac:dyDescent="0.35">
      <c r="B99">
        <v>28</v>
      </c>
      <c r="C99">
        <v>-5.8174126148357583</v>
      </c>
      <c r="D99">
        <v>2.0006997892119371</v>
      </c>
    </row>
    <row r="100" spans="2:4" x14ac:dyDescent="0.35">
      <c r="B100">
        <v>29</v>
      </c>
      <c r="C100">
        <v>-4.4503182206996126</v>
      </c>
      <c r="D100">
        <v>0.63360539507579139</v>
      </c>
    </row>
    <row r="101" spans="2:4" x14ac:dyDescent="0.35">
      <c r="B101">
        <v>30</v>
      </c>
      <c r="C101">
        <v>-3.8790092284561908</v>
      </c>
      <c r="D101">
        <v>0.22935048749553566</v>
      </c>
    </row>
    <row r="102" spans="2:4" x14ac:dyDescent="0.35">
      <c r="B102">
        <v>31</v>
      </c>
      <c r="C102">
        <v>-3.5712599031376557</v>
      </c>
      <c r="D102">
        <v>-4.0658509840152401E-2</v>
      </c>
    </row>
    <row r="103" spans="2:4" x14ac:dyDescent="0.35">
      <c r="B103">
        <v>32</v>
      </c>
      <c r="C103">
        <v>-3.9681878310128051</v>
      </c>
      <c r="D103">
        <v>0.35626941803499745</v>
      </c>
    </row>
    <row r="104" spans="2:4" x14ac:dyDescent="0.35">
      <c r="B104">
        <v>33</v>
      </c>
      <c r="C104">
        <v>-3.5296766244736602</v>
      </c>
      <c r="D104">
        <v>0.59221325904364486</v>
      </c>
    </row>
    <row r="105" spans="2:4" x14ac:dyDescent="0.35">
      <c r="B105">
        <v>34</v>
      </c>
      <c r="C105">
        <v>-1.2972075112014945</v>
      </c>
      <c r="D105">
        <v>-0.66890534517133826</v>
      </c>
    </row>
    <row r="106" spans="2:4" ht="15" thickBot="1" x14ac:dyDescent="0.4">
      <c r="B106" s="8">
        <v>35</v>
      </c>
      <c r="C106" s="8">
        <v>-2.2566300449861121</v>
      </c>
      <c r="D106" s="8">
        <v>1.3201366057944375</v>
      </c>
    </row>
  </sheetData>
  <conditionalFormatting sqref="B4:C38">
    <cfRule type="cellIs" dxfId="38" priority="1" operator="equal">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C8444-F5CE-4C65-922B-EFDF016550AF}">
  <dimension ref="B3:L107"/>
  <sheetViews>
    <sheetView topLeftCell="A45" workbookViewId="0">
      <selection activeCell="B63" sqref="B63"/>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6.81640625" customWidth="1"/>
  </cols>
  <sheetData>
    <row r="3" spans="2:12" ht="48" x14ac:dyDescent="0.35">
      <c r="C3" s="1" t="s">
        <v>76</v>
      </c>
      <c r="D3" s="1" t="s">
        <v>35</v>
      </c>
      <c r="E3" s="1" t="s">
        <v>36</v>
      </c>
      <c r="F3" s="1" t="s">
        <v>37</v>
      </c>
      <c r="G3" s="1" t="s">
        <v>38</v>
      </c>
      <c r="H3" s="1" t="s">
        <v>39</v>
      </c>
      <c r="I3" s="1" t="s">
        <v>40</v>
      </c>
      <c r="J3" s="1" t="s">
        <v>41</v>
      </c>
      <c r="K3" s="1" t="s">
        <v>42</v>
      </c>
      <c r="L3" s="1" t="s">
        <v>45</v>
      </c>
    </row>
    <row r="4" spans="2:12" x14ac:dyDescent="0.35">
      <c r="B4" t="s">
        <v>9</v>
      </c>
      <c r="C4" s="14">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2">
        <f>VLOOKUP($B4,'[1]Dati finali'!$B$4:$O$40,'[1]Dati finali'!H$42,FALSE)</f>
        <v>0.1126530612244898</v>
      </c>
      <c r="J4" s="4">
        <f>VLOOKUP($B4,'[1]Dati finali'!$B$4:$O$40,'[1]Dati finali'!I$42,FALSE)</f>
        <v>0.73675000000000002</v>
      </c>
      <c r="K4">
        <f>VLOOKUP($B4,'[1]Dati finali'!$B$4:$O$40,'[1]Dati finali'!J$42,FALSE)</f>
        <v>31866.010828482387</v>
      </c>
      <c r="L4" s="7">
        <f>VLOOKUP($B4,'[1]Dati finali'!$B$4:$O$40,'[1]Dati finali'!L$42,FALSE)</f>
        <v>5561.476705</v>
      </c>
    </row>
    <row r="5" spans="2:12" x14ac:dyDescent="0.35">
      <c r="B5" t="s">
        <v>11</v>
      </c>
      <c r="C5" s="14">
        <f>LN(VLOOKUP($B5,'[1]Dati finali'!$B$4:$O$40,'[1]Dati finali'!$M$42,FALSE))</f>
        <v>-6.2146080984221914</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finali'!F$42,FALSE)</f>
        <v>15.12585214777892</v>
      </c>
      <c r="H5" s="5">
        <f>VLOOKUP($B5,'[1]Dati finali'!$B$4:$O$40,'[1]Dati finali'!G$42,FALSE)</f>
        <v>1</v>
      </c>
      <c r="I5" s="2">
        <f>VLOOKUP($B5,'[1]Dati finali'!$B$4:$O$40,'[1]Dati finali'!H$42,FALSE)</f>
        <v>0.12391056910569105</v>
      </c>
      <c r="J5" s="4">
        <f>VLOOKUP($B5,'[1]Dati finali'!$B$4:$O$40,'[1]Dati finali'!I$42,FALSE)</f>
        <v>0.68716999999999995</v>
      </c>
      <c r="K5">
        <f>VLOOKUP($B5,'[1]Dati finali'!$B$4:$O$40,'[1]Dati finali'!J$42,FALSE)</f>
        <v>27843.887608341538</v>
      </c>
      <c r="L5" s="7">
        <f>VLOOKUP($B5,'[1]Dati finali'!$B$4:$O$40,'[1]Dati finali'!L$42,FALSE)</f>
        <v>6592.3394420000004</v>
      </c>
    </row>
    <row r="6" spans="2:12" x14ac:dyDescent="0.35">
      <c r="B6" t="s">
        <v>15</v>
      </c>
      <c r="C6" s="14">
        <f>LN(VLOOKUP($B6,'[1]Dati finali'!$B$4:$O$40,'[1]Dati finali'!$M$42,FALSE))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finali'!F$42,FALSE)</f>
        <v>6.8102102076807478</v>
      </c>
      <c r="H6" s="5">
        <f>VLOOKUP($B6,'[1]Dati finali'!$B$4:$O$40,'[1]Dati finali'!G$42,FALSE)</f>
        <v>1.3508771929824563</v>
      </c>
      <c r="I6" s="2">
        <f>VLOOKUP($B6,'[1]Dati finali'!$B$4:$O$40,'[1]Dati finali'!H$42,FALSE)</f>
        <v>0.28974708171206226</v>
      </c>
      <c r="J6" s="4">
        <f>VLOOKUP($B6,'[1]Dati finali'!$B$4:$O$40,'[1]Dati finali'!I$42,FALSE)</f>
        <v>0.78724000000000005</v>
      </c>
      <c r="K6">
        <f>VLOOKUP($B6,'[1]Dati finali'!$B$4:$O$40,'[1]Dati finali'!J$42,FALSE)</f>
        <v>24212.197302170782</v>
      </c>
      <c r="L6" s="7">
        <f>VLOOKUP($B6,'[1]Dati finali'!$B$4:$O$40,'[1]Dati finali'!L$42,FALSE)</f>
        <v>4215.9879979999996</v>
      </c>
    </row>
    <row r="7" spans="2:12" x14ac:dyDescent="0.35">
      <c r="B7" t="s">
        <v>19</v>
      </c>
      <c r="C7" s="14">
        <f>LN(VLOOKUP($B7,'[1]Dati finali'!$B$4:$O$40,'[1]Dati finali'!$M$42,FALSE))</f>
        <v>-6.2146080984221914</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finali'!F$42,FALSE)</f>
        <v>5.9881199260780429</v>
      </c>
      <c r="H7" s="5">
        <f>VLOOKUP($B7,'[1]Dati finali'!$B$4:$O$40,'[1]Dati finali'!G$42,FALSE)</f>
        <v>1.4122807017543861</v>
      </c>
      <c r="I7" s="2">
        <f>VLOOKUP($B7,'[1]Dati finali'!$B$4:$O$40,'[1]Dati finali'!H$42,FALSE)</f>
        <v>0.37279399585921325</v>
      </c>
      <c r="J7" s="4">
        <f>VLOOKUP($B7,'[1]Dati finali'!$B$4:$O$40,'[1]Dati finali'!I$42,FALSE)</f>
        <v>0.70144000000000006</v>
      </c>
      <c r="K7">
        <f>VLOOKUP($B7,'[1]Dati finali'!$B$4:$O$40,'[1]Dati finali'!J$42,FALSE)</f>
        <v>34585.035786649052</v>
      </c>
      <c r="L7" s="7">
        <f>VLOOKUP($B7,'[1]Dati finali'!$B$4:$O$40,'[1]Dati finali'!L$42,FALSE)</f>
        <v>4652.762874</v>
      </c>
    </row>
    <row r="8" spans="2:12" x14ac:dyDescent="0.35">
      <c r="B8" t="s">
        <v>26</v>
      </c>
      <c r="C8" s="14">
        <f>LN(VLOOKUP($B8,'[1]Dati finali'!$B$4:$O$40,'[1]Dati finali'!$M$42,FALSE))</f>
        <v>-6.2146080984221914</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finali'!F$42,FALSE)</f>
        <v>8.5564162387120248</v>
      </c>
      <c r="H8" s="5">
        <f>VLOOKUP($B8,'[1]Dati finali'!$B$4:$O$40,'[1]Dati finali'!G$42,FALSE)</f>
        <v>0.93859649122807032</v>
      </c>
      <c r="I8" s="2">
        <f>VLOOKUP($B8,'[1]Dati finali'!$B$4:$O$40,'[1]Dati finali'!H$42,FALSE)</f>
        <v>0.13689675870348139</v>
      </c>
      <c r="J8" s="4">
        <f>VLOOKUP($B8,'[1]Dati finali'!$B$4:$O$40,'[1]Dati finali'!I$42,FALSE)</f>
        <v>0.60104999999999997</v>
      </c>
      <c r="K8">
        <f>VLOOKUP($B8,'[1]Dati finali'!$B$4:$O$40,'[1]Dati finali'!J$42,FALSE)</f>
        <v>25545.694362817598</v>
      </c>
      <c r="L8" s="7">
        <f>VLOOKUP($B8,'[1]Dati finali'!$B$4:$O$40,'[1]Dati finali'!L$42,FALSE)</f>
        <v>5798.3715529999999</v>
      </c>
    </row>
    <row r="9" spans="2:12" x14ac:dyDescent="0.35">
      <c r="B9" t="s">
        <v>21</v>
      </c>
      <c r="C9" s="14">
        <f>LN(VLOOKUP($B9,'[1]Dati finali'!$B$4:$O$40,'[1]Dati finali'!$M$42,FALSE))</f>
        <v>-5.8091429903140277</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finali'!F$42,FALSE)</f>
        <v>4.6340912369905238</v>
      </c>
      <c r="H9" s="5">
        <f>VLOOKUP($B9,'[1]Dati finali'!$B$4:$O$40,'[1]Dati finali'!G$42,FALSE)</f>
        <v>1.0175438596491229</v>
      </c>
      <c r="I9" s="2">
        <f>VLOOKUP($B9,'[1]Dati finali'!$B$4:$O$40,'[1]Dati finali'!H$42,FALSE)</f>
        <v>0.48558139534883721</v>
      </c>
      <c r="J9" s="4">
        <f>VLOOKUP($B9,'[1]Dati finali'!$B$4:$O$40,'[1]Dati finali'!I$42,FALSE)</f>
        <v>0.67516000000000009</v>
      </c>
      <c r="K9">
        <f>VLOOKUP($B9,'[1]Dati finali'!$B$4:$O$40,'[1]Dati finali'!J$42,FALSE)</f>
        <v>28945.214455971793</v>
      </c>
      <c r="L9" s="7">
        <f>VLOOKUP($B9,'[1]Dati finali'!$B$4:$O$40,'[1]Dati finali'!L$42,FALSE)</f>
        <v>6066.7289979999996</v>
      </c>
    </row>
    <row r="10" spans="2:12" x14ac:dyDescent="0.35">
      <c r="B10" t="s">
        <v>28</v>
      </c>
      <c r="C10" s="14">
        <f>LN(VLOOKUP($B10,'[1]Dati finali'!$B$4:$O$40,'[1]Dati finali'!$M$42,FALSE))</f>
        <v>-5.8091429903140277</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finali'!F$42,FALSE)</f>
        <v>4.0649553393803624</v>
      </c>
      <c r="H10" s="5">
        <f>VLOOKUP($B10,'[1]Dati finali'!$B$4:$O$40,'[1]Dati finali'!G$42,FALSE)</f>
        <v>1.0175438596491229</v>
      </c>
      <c r="I10" s="2">
        <f>VLOOKUP($B10,'[1]Dati finali'!$B$4:$O$40,'[1]Dati finali'!H$42,FALSE)</f>
        <v>0.41427188940092169</v>
      </c>
      <c r="J10" s="4">
        <f>VLOOKUP($B10,'[1]Dati finali'!$B$4:$O$40,'[1]Dati finali'!I$42,FALSE)</f>
        <v>0.53935999999999995</v>
      </c>
      <c r="K10">
        <f>VLOOKUP($B10,'[1]Dati finali'!$B$4:$O$40,'[1]Dati finali'!J$42,FALSE)</f>
        <v>23383.132051156193</v>
      </c>
      <c r="L10" s="7">
        <f>VLOOKUP($B10,'[1]Dati finali'!$B$4:$O$40,'[1]Dati finali'!L$42,FALSE)</f>
        <v>4935.9262470000003</v>
      </c>
    </row>
    <row r="11" spans="2:12" x14ac:dyDescent="0.35">
      <c r="B11" t="s">
        <v>7</v>
      </c>
      <c r="C11" s="14">
        <f>LN(VLOOKUP($B11,'[1]Dati finali'!$B$4:$O$40,'[1]Dati finali'!$M$42,FALSE))</f>
        <v>-5.521460917862246</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finali'!F$42,FALSE)</f>
        <v>6.9264885622573331</v>
      </c>
      <c r="H11" s="5">
        <f>VLOOKUP($B11,'[1]Dati finali'!$B$4:$O$40,'[1]Dati finali'!G$42,FALSE)</f>
        <v>0.97368421052631593</v>
      </c>
      <c r="I11" s="2">
        <f>VLOOKUP($B11,'[1]Dati finali'!$B$4:$O$40,'[1]Dati finali'!H$42,FALSE)</f>
        <v>0.15651982378854626</v>
      </c>
      <c r="J11" s="4">
        <f>VLOOKUP($B11,'[1]Dati finali'!$B$4:$O$40,'[1]Dati finali'!I$42,FALSE)</f>
        <v>0.74668999999999996</v>
      </c>
      <c r="K11">
        <f>VLOOKUP($B11,'[1]Dati finali'!$B$4:$O$40,'[1]Dati finali'!J$42,FALSE)</f>
        <v>18375.433481661283</v>
      </c>
      <c r="L11" s="7">
        <f>VLOOKUP($B11,'[1]Dati finali'!$B$4:$O$40,'[1]Dati finali'!L$42,FALSE)</f>
        <v>4747.1506650000001</v>
      </c>
    </row>
    <row r="12" spans="2:12" x14ac:dyDescent="0.35">
      <c r="B12" t="s">
        <v>23</v>
      </c>
      <c r="C12" s="14">
        <f>LN(VLOOKUP($B12,'[1]Dati finali'!$B$4:$O$40,'[1]Dati finali'!$M$42,FALSE))</f>
        <v>-5.521460917862246</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finali'!F$42,FALSE)</f>
        <v>3.352791671985794</v>
      </c>
      <c r="H12" s="5">
        <f>VLOOKUP($B12,'[1]Dati finali'!$B$4:$O$40,'[1]Dati finali'!G$42,FALSE)</f>
        <v>1.192982456140351</v>
      </c>
      <c r="I12" s="2">
        <f>VLOOKUP($B12,'[1]Dati finali'!$B$4:$O$40,'[1]Dati finali'!H$42,FALSE)</f>
        <v>0.16675000000000001</v>
      </c>
      <c r="J12" s="4">
        <f>VLOOKUP($B12,'[1]Dati finali'!$B$4:$O$40,'[1]Dati finali'!I$42,FALSE)</f>
        <v>0.94546000000000008</v>
      </c>
      <c r="K12">
        <f>VLOOKUP($B12,'[1]Dati finali'!$B$4:$O$40,'[1]Dati finali'!J$42,FALSE)</f>
        <v>35994.860216078843</v>
      </c>
      <c r="L12" s="7">
        <f>VLOOKUP($B12,'[1]Dati finali'!$B$4:$O$40,'[1]Dati finali'!L$42,FALSE)</f>
        <v>3986.496114</v>
      </c>
    </row>
    <row r="13" spans="2:12" x14ac:dyDescent="0.35">
      <c r="B13" t="s">
        <v>29</v>
      </c>
      <c r="C13" s="14">
        <f>LN(VLOOKUP($B13,'[1]Dati finali'!$B$4:$O$40,'[1]Dati finali'!$M$42,FALSE))</f>
        <v>-5.521460917862246</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finali'!F$42,FALSE)</f>
        <v>6.4956673156300822</v>
      </c>
      <c r="H13" s="5">
        <f>VLOOKUP($B13,'[1]Dati finali'!$B$4:$O$40,'[1]Dati finali'!G$42,FALSE)</f>
        <v>1.1578947368421053</v>
      </c>
      <c r="I13" s="2">
        <f>VLOOKUP($B13,'[1]Dati finali'!$B$4:$O$40,'[1]Dati finali'!H$42,FALSE)</f>
        <v>0.24461254612546127</v>
      </c>
      <c r="J13" s="4">
        <f>VLOOKUP($B13,'[1]Dati finali'!$B$4:$O$40,'[1]Dati finali'!I$42,FALSE)</f>
        <v>0.53750999999999993</v>
      </c>
      <c r="K13">
        <f>VLOOKUP($B13,'[1]Dati finali'!$B$4:$O$40,'[1]Dati finali'!J$42,FALSE)</f>
        <v>27733.754503235035</v>
      </c>
      <c r="L13" s="7">
        <f>VLOOKUP($B13,'[1]Dati finali'!$B$4:$O$40,'[1]Dati finali'!L$42,FALSE)</f>
        <v>5348.64149</v>
      </c>
    </row>
    <row r="14" spans="2:12" x14ac:dyDescent="0.35">
      <c r="B14" t="s">
        <v>6</v>
      </c>
      <c r="C14" s="14">
        <f>LN(VLOOKUP($B14,'[1]Dati finali'!$B$4:$O$40,'[1]Dati finali'!$M$42,FALSE))</f>
        <v>-5.1159958097540823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finali'!F$42,FALSE)</f>
        <v>8.7595639851693914</v>
      </c>
      <c r="H14" s="5">
        <f>VLOOKUP($B14,'[1]Dati finali'!$B$4:$O$40,'[1]Dati finali'!G$42,FALSE)</f>
        <v>1.2543859649122808</v>
      </c>
      <c r="I14" s="2">
        <f>VLOOKUP($B14,'[1]Dati finali'!$B$4:$O$40,'[1]Dati finali'!H$42,FALSE)</f>
        <v>0.16570760233918128</v>
      </c>
      <c r="J14" s="4">
        <f>VLOOKUP($B14,'[1]Dati finali'!$B$4:$O$40,'[1]Dati finali'!I$42,FALSE)</f>
        <v>0.97960999999999998</v>
      </c>
      <c r="K14">
        <f>VLOOKUP($B14,'[1]Dati finali'!$B$4:$O$40,'[1]Dati finali'!J$42,FALSE)</f>
        <v>41965.08520658395</v>
      </c>
      <c r="L14" s="7">
        <f>VLOOKUP($B14,'[1]Dati finali'!$B$4:$O$40,'[1]Dati finali'!L$42,FALSE)</f>
        <v>5646.6107910000001</v>
      </c>
    </row>
    <row r="15" spans="2:12" x14ac:dyDescent="0.35">
      <c r="B15" t="s">
        <v>20</v>
      </c>
      <c r="C15" s="14">
        <f>LN(VLOOKUP($B15,'[1]Dati finali'!$B$4:$O$40,'[1]Dati finali'!$M$42,FALSE))</f>
        <v>-5.1159958097540823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finali'!F$42,FALSE)</f>
        <v>3.6759041273651438</v>
      </c>
      <c r="H15" s="5">
        <f>VLOOKUP($B15,'[1]Dati finali'!$B$4:$O$40,'[1]Dati finali'!G$42,FALSE)</f>
        <v>1.0175438596491229</v>
      </c>
      <c r="I15" s="2">
        <f>VLOOKUP($B15,'[1]Dati finali'!$B$4:$O$40,'[1]Dati finali'!H$42,FALSE)</f>
        <v>0.54400000000000004</v>
      </c>
      <c r="J15" s="4">
        <f>VLOOKUP($B15,'[1]Dati finali'!$B$4:$O$40,'[1]Dati finali'!I$42,FALSE)</f>
        <v>0.68075000000000008</v>
      </c>
      <c r="K15">
        <f>VLOOKUP($B15,'[1]Dati finali'!$B$4:$O$40,'[1]Dati finali'!J$42,FALSE)</f>
        <v>24735.816612986935</v>
      </c>
      <c r="L15" s="7">
        <f>VLOOKUP($B15,'[1]Dati finali'!$B$4:$O$40,'[1]Dati finali'!L$42,FALSE)</f>
        <v>6316.579033</v>
      </c>
    </row>
    <row r="16" spans="2:12" x14ac:dyDescent="0.35">
      <c r="B16" t="s">
        <v>31</v>
      </c>
      <c r="C16" s="14">
        <f>LN(VLOOKUP($B16,'[1]Dati finali'!$B$4:$O$40,'[1]Dati finali'!$M$42,FALSE))</f>
        <v>-5.1159958097540823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finali'!F$42,FALSE)</f>
        <v>6.0711060787623232</v>
      </c>
      <c r="H16" s="5">
        <f>VLOOKUP($B16,'[1]Dati finali'!$B$4:$O$40,'[1]Dati finali'!G$42,FALSE)</f>
        <v>1.1052631578947369</v>
      </c>
      <c r="I16" s="2">
        <f>VLOOKUP($B16,'[1]Dati finali'!$B$4:$O$40,'[1]Dati finali'!H$42,FALSE)</f>
        <v>0.38106081573197381</v>
      </c>
      <c r="J16" s="4">
        <f>VLOOKUP($B16,'[1]Dati finali'!$B$4:$O$40,'[1]Dati finali'!I$42,FALSE)</f>
        <v>0.80079999999999996</v>
      </c>
      <c r="K16">
        <f>VLOOKUP($B16,'[1]Dati finali'!$B$4:$O$40,'[1]Dati finali'!J$42,FALSE)</f>
        <v>33331.449418750446</v>
      </c>
      <c r="L16" s="7">
        <f>VLOOKUP($B16,'[1]Dati finali'!$B$4:$O$40,'[1]Dati finali'!L$42,FALSE)</f>
        <v>4488.0469249999996</v>
      </c>
    </row>
    <row r="17" spans="2:12" x14ac:dyDescent="0.35">
      <c r="B17" t="s">
        <v>8</v>
      </c>
      <c r="C17" s="14">
        <f>LN(VLOOKUP($B17,'[1]Dati finali'!$B$4:$O$40,'[1]Dati finali'!$M$42,FALSE))</f>
        <v>-4.9618451299268234</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finali'!F$42,FALSE)</f>
        <v>6.370813979217516</v>
      </c>
      <c r="H17" s="5">
        <f>VLOOKUP($B17,'[1]Dati finali'!$B$4:$O$40,'[1]Dati finali'!G$42,FALSE)</f>
        <v>1.0789473684210527</v>
      </c>
      <c r="I17" s="2">
        <f>VLOOKUP($B17,'[1]Dati finali'!$B$4:$O$40,'[1]Dati finali'!H$42,FALSE)</f>
        <v>8.6530612244897956E-2</v>
      </c>
      <c r="J17" s="4">
        <f>VLOOKUP($B17,'[1]Dati finali'!$B$4:$O$40,'[1]Dati finali'!I$42,FALSE)</f>
        <v>0.66835999999999995</v>
      </c>
      <c r="K17">
        <f>VLOOKUP($B17,'[1]Dati finali'!$B$4:$O$40,'[1]Dati finali'!J$42,FALSE)</f>
        <v>30266.202047392988</v>
      </c>
      <c r="L17" s="7">
        <f>VLOOKUP($B17,'[1]Dati finali'!$B$4:$O$40,'[1]Dati finali'!L$42,FALSE)</f>
        <v>3905.06351</v>
      </c>
    </row>
    <row r="18" spans="2:12" x14ac:dyDescent="0.35">
      <c r="B18" t="s">
        <v>18</v>
      </c>
      <c r="C18" s="14">
        <f>LN(VLOOKUP($B18,'[1]Dati finali'!$B$4:$O$40,'[1]Dati finali'!$M$42,FALSE))</f>
        <v>-4.9618451299268234</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finali'!F$42,FALSE)</f>
        <v>8.3454982162721922</v>
      </c>
      <c r="H18" s="5">
        <f>VLOOKUP($B18,'[1]Dati finali'!$B$4:$O$40,'[1]Dati finali'!G$42,FALSE)</f>
        <v>1.2017543859649125</v>
      </c>
      <c r="I18" s="2">
        <f>VLOOKUP($B18,'[1]Dati finali'!$B$4:$O$40,'[1]Dati finali'!H$42,FALSE)</f>
        <v>0.24720394736842105</v>
      </c>
      <c r="J18" s="4">
        <f>VLOOKUP($B18,'[1]Dati finali'!$B$4:$O$40,'[1]Dati finali'!I$42,FALSE)</f>
        <v>0.62946999999999997</v>
      </c>
      <c r="K18">
        <f>VLOOKUP($B18,'[1]Dati finali'!$B$4:$O$40,'[1]Dati finali'!J$42,FALSE)</f>
        <v>66358.098990725048</v>
      </c>
      <c r="L18" s="7">
        <f>VLOOKUP($B18,'[1]Dati finali'!$B$4:$O$40,'[1]Dati finali'!L$42,FALSE)</f>
        <v>5924.2219409999998</v>
      </c>
    </row>
    <row r="19" spans="2:12" x14ac:dyDescent="0.35">
      <c r="B19" t="s">
        <v>30</v>
      </c>
      <c r="C19" s="14">
        <f>LN(VLOOKUP($B19,'[1]Dati finali'!$B$4:$O$40,'[1]Dati finali'!$M$42,FALSE))</f>
        <v>-4.8283137373023015</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finali'!F$42,FALSE)</f>
        <v>7.0239271991599912</v>
      </c>
      <c r="H19" s="5">
        <f>VLOOKUP($B19,'[1]Dati finali'!$B$4:$O$40,'[1]Dati finali'!G$42,FALSE)</f>
        <v>1.1578947368421053</v>
      </c>
      <c r="I19" s="2">
        <f>VLOOKUP($B19,'[1]Dati finali'!$B$4:$O$40,'[1]Dati finali'!H$42,FALSE)</f>
        <v>0.30648484848484847</v>
      </c>
      <c r="J19" s="4">
        <f>VLOOKUP($B19,'[1]Dati finali'!$B$4:$O$40,'[1]Dati finali'!I$42,FALSE)</f>
        <v>0.54273000000000005</v>
      </c>
      <c r="K19">
        <f>VLOOKUP($B19,'[1]Dati finali'!$B$4:$O$40,'[1]Dati finali'!J$42,FALSE)</f>
        <v>30586.152876945034</v>
      </c>
      <c r="L19" s="7">
        <f>VLOOKUP($B19,'[1]Dati finali'!$B$4:$O$40,'[1]Dati finali'!L$42,FALSE)</f>
        <v>5115.4481239999996</v>
      </c>
    </row>
    <row r="20" spans="2:12" x14ac:dyDescent="0.35">
      <c r="B20" t="s">
        <v>16</v>
      </c>
      <c r="C20" s="14">
        <f>LN(VLOOKUP($B20,'[1]Dati finali'!$B$4:$O$40,'[1]Dati finali'!$M$42,FALSE))</f>
        <v>-4.7105307016459177</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finali'!F$42,FALSE)</f>
        <v>5.1786652737487886</v>
      </c>
      <c r="H20" s="5">
        <f>VLOOKUP($B20,'[1]Dati finali'!$B$4:$O$40,'[1]Dati finali'!G$42,FALSE)</f>
        <v>1.0350877192982457</v>
      </c>
      <c r="I20" s="2">
        <f>VLOOKUP($B20,'[1]Dati finali'!$B$4:$O$40,'[1]Dati finali'!H$42,FALSE)</f>
        <v>0.10078369905956112</v>
      </c>
      <c r="J20" s="4">
        <f>VLOOKUP($B20,'[1]Dati finali'!$B$4:$O$40,'[1]Dati finali'!I$42,FALSE)</f>
        <v>0.71062000000000003</v>
      </c>
      <c r="K20">
        <f>VLOOKUP($B20,'[1]Dati finali'!$B$4:$O$40,'[1]Dati finali'!J$42,FALSE)</f>
        <v>24656.045439859558</v>
      </c>
      <c r="L20" s="7">
        <f>VLOOKUP($B20,'[1]Dati finali'!$B$4:$O$40,'[1]Dati finali'!L$42,FALSE)</f>
        <v>5272.761109</v>
      </c>
    </row>
    <row r="21" spans="2:12" x14ac:dyDescent="0.35">
      <c r="B21" t="s">
        <v>4</v>
      </c>
      <c r="C21" s="14">
        <f>LN(VLOOKUP($B21,'[1]Dati finali'!$B$4:$O$40,'[1]Dati finali'!$M$42,FALSE))</f>
        <v>-4.6051701859880909</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finali'!F$42,FALSE)</f>
        <v>9.4526132402814618</v>
      </c>
      <c r="H21" s="5">
        <f>VLOOKUP($B21,'[1]Dati finali'!$B$4:$O$40,'[1]Dati finali'!G$42,FALSE)</f>
        <v>0.92982456140350889</v>
      </c>
      <c r="I21" s="2">
        <f>VLOOKUP($B21,'[1]Dati finali'!$B$4:$O$40,'[1]Dati finali'!H$42,FALSE)</f>
        <v>0.15845754764042702</v>
      </c>
      <c r="J21" s="4">
        <f>VLOOKUP($B21,'[1]Dati finali'!$B$4:$O$40,'[1]Dati finali'!I$42,FALSE)</f>
        <v>0.91535</v>
      </c>
      <c r="K21">
        <f>VLOOKUP($B21,'[1]Dati finali'!$B$4:$O$40,'[1]Dati finali'!J$42,FALSE)</f>
        <v>37964.025726503154</v>
      </c>
      <c r="L21" s="7">
        <f>VLOOKUP($B21,'[1]Dati finali'!$B$4:$O$40,'[1]Dati finali'!L$42,FALSE)</f>
        <v>3958.7349989999998</v>
      </c>
    </row>
    <row r="22" spans="2:12" x14ac:dyDescent="0.35">
      <c r="B22" t="s">
        <v>0</v>
      </c>
      <c r="C22" s="14">
        <f>LN(VLOOKUP($B22,'[1]Dati finali'!$B$4:$O$40,'[1]Dati finali'!$M$42,FALSE))</f>
        <v>-4.5098600061837661</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finali'!F$42,FALSE)</f>
        <v>15.639457398098999</v>
      </c>
      <c r="H22" s="5">
        <f>VLOOKUP($B22,'[1]Dati finali'!$B$4:$O$40,'[1]Dati finali'!G$42,FALSE)</f>
        <v>0.71052631578947378</v>
      </c>
      <c r="I22" s="2">
        <f>VLOOKUP($B22,'[1]Dati finali'!$B$4:$O$40,'[1]Dati finali'!H$42,FALSE)</f>
        <v>0.65241799578693949</v>
      </c>
      <c r="J22" s="4">
        <f>VLOOKUP($B22,'[1]Dati finali'!$B$4:$O$40,'[1]Dati finali'!I$42,FALSE)</f>
        <v>0.81349999999999989</v>
      </c>
      <c r="K22">
        <f>VLOOKUP($B22,'[1]Dati finali'!$B$4:$O$40,'[1]Dati finali'!J$42,FALSE)</f>
        <v>40969.205896074651</v>
      </c>
      <c r="L22" s="7">
        <f>VLOOKUP($B22,'[1]Dati finali'!$B$4:$O$40,'[1]Dati finali'!L$42,FALSE)</f>
        <v>5046.9707070000004</v>
      </c>
    </row>
    <row r="23" spans="2:12" x14ac:dyDescent="0.35">
      <c r="B23" t="s">
        <v>1</v>
      </c>
      <c r="C23" s="14">
        <f>LN(VLOOKUP($B23,'[1]Dati finali'!$B$4:$O$40,'[1]Dati finali'!$M$42,FALSE))</f>
        <v>-4.4228486291941369</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finali'!F$42,FALSE)</f>
        <v>16.24094871907003</v>
      </c>
      <c r="H23" s="5">
        <f>VLOOKUP($B23,'[1]Dati finali'!$B$4:$O$40,'[1]Dati finali'!G$42,FALSE)</f>
        <v>0.6228070175438597</v>
      </c>
      <c r="I23" s="2">
        <f>VLOOKUP($B23,'[1]Dati finali'!$B$4:$O$40,'[1]Dati finali'!H$42,FALSE)</f>
        <v>0.14652498907518571</v>
      </c>
      <c r="J23" s="4">
        <f>VLOOKUP($B23,'[1]Dati finali'!$B$4:$O$40,'[1]Dati finali'!I$42,FALSE)</f>
        <v>0.82058000000000009</v>
      </c>
      <c r="K23">
        <f>VLOOKUP($B23,'[1]Dati finali'!$B$4:$O$40,'[1]Dati finali'!J$42,FALSE)</f>
        <v>52220.756109073707</v>
      </c>
      <c r="L23" s="7">
        <f>VLOOKUP($B23,'[1]Dati finali'!$B$4:$O$40,'[1]Dati finali'!L$42,FALSE)</f>
        <v>4499.1513709999999</v>
      </c>
    </row>
    <row r="24" spans="2:12" x14ac:dyDescent="0.35">
      <c r="B24" t="s">
        <v>3</v>
      </c>
      <c r="C24" s="14">
        <f>LN(VLOOKUP($B24,'[1]Dati finali'!$B$4:$O$40,'[1]Dati finali'!$M$42,FALSE))</f>
        <v>-4.4228486291941369</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finali'!F$42,FALSE)</f>
        <v>12.084542349790549</v>
      </c>
      <c r="H24" s="5">
        <f>VLOOKUP($B24,'[1]Dati finali'!$B$4:$O$40,'[1]Dati finali'!G$42,FALSE)</f>
        <v>1.0701754385964912</v>
      </c>
      <c r="I24" s="2">
        <f>VLOOKUP($B24,'[1]Dati finali'!$B$4:$O$40,'[1]Dati finali'!H$42,FALSE)</f>
        <v>2.8395721925133691E-2</v>
      </c>
      <c r="J24" s="4">
        <f>VLOOKUP($B24,'[1]Dati finali'!$B$4:$O$40,'[1]Dati finali'!I$42,FALSE)</f>
        <v>0.81503000000000003</v>
      </c>
      <c r="K24">
        <f>VLOOKUP($B24,'[1]Dati finali'!$B$4:$O$40,'[1]Dati finali'!J$42,FALSE)</f>
        <v>33627.430244398442</v>
      </c>
      <c r="L24" s="7">
        <f>VLOOKUP($B24,'[1]Dati finali'!$B$4:$O$40,'[1]Dati finali'!L$42,FALSE)</f>
        <v>4166.0179909999997</v>
      </c>
    </row>
    <row r="25" spans="2:12" x14ac:dyDescent="0.35">
      <c r="B25" t="s">
        <v>14</v>
      </c>
      <c r="C25" s="14">
        <f>LN(VLOOKUP($B25,'[1]Dati finali'!$B$4:$O$40,'[1]Dati finali'!$M$42,FALSE))</f>
        <v>-4.1997050778799272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finali'!F$42,FALSE)</f>
        <v>9.7348931897596689</v>
      </c>
      <c r="H25" s="5">
        <f>VLOOKUP($B25,'[1]Dati finali'!$B$4:$O$40,'[1]Dati finali'!G$42,FALSE)</f>
        <v>1.2192982456140351</v>
      </c>
      <c r="I25" s="2">
        <f>VLOOKUP($B25,'[1]Dati finali'!$B$4:$O$40,'[1]Dati finali'!H$42,FALSE)</f>
        <v>0.29015868125096289</v>
      </c>
      <c r="J25" s="4">
        <f>VLOOKUP($B25,'[1]Dati finali'!$B$4:$O$40,'[1]Dati finali'!I$42,FALSE)</f>
        <v>0.77260999999999991</v>
      </c>
      <c r="K25">
        <f>VLOOKUP($B25,'[1]Dati finali'!$B$4:$O$40,'[1]Dati finali'!J$42,FALSE)</f>
        <v>44420.07979267578</v>
      </c>
      <c r="L25" s="7">
        <f>VLOOKUP($B25,'[1]Dati finali'!$B$4:$O$40,'[1]Dati finali'!L$42,FALSE)</f>
        <v>5829.8341499999997</v>
      </c>
    </row>
    <row r="26" spans="2:12" x14ac:dyDescent="0.35">
      <c r="B26" t="s">
        <v>13</v>
      </c>
      <c r="C26" s="14">
        <f>LN(VLOOKUP($B26,'[1]Dati finali'!$B$4:$O$40,'[1]Dati finali'!$M$42,FALSE))</f>
        <v>-4.0173835210859723</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finali'!F$42,FALSE)</f>
        <v>5.4832745220080632</v>
      </c>
      <c r="H26" s="5">
        <f>VLOOKUP($B26,'[1]Dati finali'!$B$4:$O$40,'[1]Dati finali'!G$42,FALSE)</f>
        <v>1.2192982456140351</v>
      </c>
      <c r="I26" s="2">
        <f>VLOOKUP($B26,'[1]Dati finali'!$B$4:$O$40,'[1]Dati finali'!H$42,FALSE)</f>
        <v>0.17483279395900755</v>
      </c>
      <c r="J26" s="4">
        <f>VLOOKUP($B26,'[1]Dati finali'!$B$4:$O$40,'[1]Dati finali'!I$42,FALSE)</f>
        <v>0.80180000000000007</v>
      </c>
      <c r="K26">
        <f>VLOOKUP($B26,'[1]Dati finali'!$B$4:$O$40,'[1]Dati finali'!J$42,FALSE)</f>
        <v>37588.058140447843</v>
      </c>
      <c r="L26" s="7">
        <f>VLOOKUP($B26,'[1]Dati finali'!$B$4:$O$40,'[1]Dati finali'!L$42,FALSE)</f>
        <v>5422.6711299999997</v>
      </c>
    </row>
    <row r="27" spans="2:12" x14ac:dyDescent="0.35">
      <c r="B27" t="s">
        <v>22</v>
      </c>
      <c r="C27" s="14">
        <f>LN(VLOOKUP($B27,'[1]Dati finali'!$B$4:$O$40,'[1]Dati finali'!$M$42,FALSE))</f>
        <v>-3.9633162998156966</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finali'!F$42,FALSE)</f>
        <v>15.930448792109081</v>
      </c>
      <c r="H27" s="5">
        <f>VLOOKUP($B27,'[1]Dati finali'!$B$4:$O$40,'[1]Dati finali'!G$42,FALSE)</f>
        <v>1.0438596491228072</v>
      </c>
      <c r="I27" s="2">
        <f>VLOOKUP($B27,'[1]Dati finali'!$B$4:$O$40,'[1]Dati finali'!H$42,FALSE)</f>
        <v>0.19813043478260869</v>
      </c>
      <c r="J27" s="4">
        <f>VLOOKUP($B27,'[1]Dati finali'!$B$4:$O$40,'[1]Dati finali'!I$42,FALSE)</f>
        <v>0.90727000000000002</v>
      </c>
      <c r="K27">
        <f>VLOOKUP($B27,'[1]Dati finali'!$B$4:$O$40,'[1]Dati finali'!J$42,FALSE)</f>
        <v>91004.175298679198</v>
      </c>
      <c r="L27" s="7">
        <f>VLOOKUP($B27,'[1]Dati finali'!$B$4:$O$40,'[1]Dati finali'!L$42,FALSE)</f>
        <v>5509.6559569999999</v>
      </c>
    </row>
    <row r="28" spans="2:12" x14ac:dyDescent="0.35">
      <c r="B28" t="s">
        <v>34</v>
      </c>
      <c r="C28" s="14">
        <f>LN(VLOOKUP($B28,'[1]Dati finali'!$B$4:$O$40,'[1]Dati finali'!$M$42,FALSE))</f>
        <v>-3.9633162998156966</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finali'!F$42,FALSE)</f>
        <v>5.8128979534110581</v>
      </c>
      <c r="H28" s="5">
        <f>VLOOKUP($B28,'[1]Dati finali'!$B$4:$O$40,'[1]Dati finali'!G$42,FALSE)</f>
        <v>1.2807017543859649</v>
      </c>
      <c r="I28" s="2">
        <f>VLOOKUP($B28,'[1]Dati finali'!$B$4:$O$40,'[1]Dati finali'!H$42,FALSE)</f>
        <v>0.24521508544490278</v>
      </c>
      <c r="J28" s="4">
        <f>VLOOKUP($B28,'[1]Dati finali'!$B$4:$O$40,'[1]Dati finali'!I$42,FALSE)</f>
        <v>0.83143</v>
      </c>
      <c r="K28">
        <f>VLOOKUP($B28,'[1]Dati finali'!$B$4:$O$40,'[1]Dati finali'!J$42,FALSE)</f>
        <v>37955.073294435715</v>
      </c>
      <c r="L28" s="7">
        <f>VLOOKUP($B28,'[1]Dati finali'!$B$4:$O$40,'[1]Dati finali'!L$42,FALSE)</f>
        <v>5729.8941359999999</v>
      </c>
    </row>
    <row r="29" spans="2:12" x14ac:dyDescent="0.35">
      <c r="B29" t="s">
        <v>27</v>
      </c>
      <c r="C29" s="14">
        <f>LN(VLOOKUP($B29,'[1]Dati finali'!$B$4:$O$40,'[1]Dati finali'!$M$42,FALSE))</f>
        <v>-3.9633162998156966</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finali'!F$42,FALSE)</f>
        <v>5.3113478998898884</v>
      </c>
      <c r="H29" s="5">
        <f>VLOOKUP($B29,'[1]Dati finali'!$B$4:$O$40,'[1]Dati finali'!G$42,FALSE)</f>
        <v>1.3508771929824563</v>
      </c>
      <c r="I29" s="2">
        <f>VLOOKUP($B29,'[1]Dati finali'!$B$4:$O$40,'[1]Dati finali'!H$42,FALSE)</f>
        <v>0.53502487562189049</v>
      </c>
      <c r="J29" s="4">
        <f>VLOOKUP($B29,'[1]Dati finali'!$B$4:$O$40,'[1]Dati finali'!I$42,FALSE)</f>
        <v>0.64651999999999998</v>
      </c>
      <c r="K29">
        <f>VLOOKUP($B29,'[1]Dati finali'!$B$4:$O$40,'[1]Dati finali'!J$42,FALSE)</f>
        <v>27783.081655469832</v>
      </c>
      <c r="L29" s="7">
        <f>VLOOKUP($B29,'[1]Dati finali'!$B$4:$O$40,'[1]Dati finali'!L$42,FALSE)</f>
        <v>4297.4206020000001</v>
      </c>
    </row>
    <row r="30" spans="2:12" x14ac:dyDescent="0.35">
      <c r="B30" t="s">
        <v>5</v>
      </c>
      <c r="C30" s="14">
        <f>LN(VLOOKUP($B30,'[1]Dati finali'!$B$4:$O$40,'[1]Dati finali'!$M$42,FALSE))</f>
        <v>-3.912023005428146</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finali'!F$42,FALSE)</f>
        <v>8.0066597576565304</v>
      </c>
      <c r="H30" s="5">
        <f>VLOOKUP($B30,'[1]Dati finali'!$B$4:$O$40,'[1]Dati finali'!G$42,FALSE)</f>
        <v>1.0526315789473684</v>
      </c>
      <c r="I30" s="2">
        <f>VLOOKUP($B30,'[1]Dati finali'!$B$4:$O$40,'[1]Dati finali'!H$42,FALSE)</f>
        <v>0.74774668630338736</v>
      </c>
      <c r="J30" s="4">
        <f>VLOOKUP($B30,'[1]Dati finali'!$B$4:$O$40,'[1]Dati finali'!I$42,FALSE)</f>
        <v>0.58094000000000001</v>
      </c>
      <c r="K30">
        <f>VLOOKUP($B30,'[1]Dati finali'!$B$4:$O$40,'[1]Dati finali'!J$42,FALSE)</f>
        <v>45962.942412958422</v>
      </c>
      <c r="L30" s="7">
        <f>VLOOKUP($B30,'[1]Dati finali'!$B$4:$O$40,'[1]Dati finali'!L$42,FALSE)</f>
        <v>5352.3429720000004</v>
      </c>
    </row>
    <row r="31" spans="2:12" x14ac:dyDescent="0.35">
      <c r="B31" t="s">
        <v>2</v>
      </c>
      <c r="C31" s="14">
        <f>LN(VLOOKUP($B31,'[1]Dati finali'!$B$4:$O$40,'[1]Dati finali'!$M$42,FALSE))</f>
        <v>-3.8167128256238212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finali'!F$42,FALSE)</f>
        <v>6.9802288506269496</v>
      </c>
      <c r="H31" s="5">
        <f>VLOOKUP($B31,'[1]Dati finali'!$B$4:$O$40,'[1]Dati finali'!G$42,FALSE)</f>
        <v>0.8421052631578948</v>
      </c>
      <c r="I31" s="2">
        <f>VLOOKUP($B31,'[1]Dati finali'!$B$4:$O$40,'[1]Dati finali'!H$42,FALSE)</f>
        <v>0.24825304897932565</v>
      </c>
      <c r="J31" s="4">
        <f>VLOOKUP($B31,'[1]Dati finali'!$B$4:$O$40,'[1]Dati finali'!I$42,FALSE)</f>
        <v>0.5796</v>
      </c>
      <c r="K31">
        <f>VLOOKUP($B31,'[1]Dati finali'!$B$4:$O$40,'[1]Dati finali'!J$42,FALSE)</f>
        <v>14742.756017137894</v>
      </c>
      <c r="L31" s="7">
        <f>VLOOKUP($B31,'[1]Dati finali'!$B$4:$O$40,'[1]Dati finali'!L$42,FALSE)</f>
        <v>4432.5246950000001</v>
      </c>
    </row>
    <row r="32" spans="2:12" x14ac:dyDescent="0.35">
      <c r="B32" t="s">
        <v>24</v>
      </c>
      <c r="C32" s="14">
        <f>LN(VLOOKUP($B32,'[1]Dati finali'!$B$4:$O$40,'[1]Dati finali'!$M$42,FALSE))</f>
        <v>-3.8167128256238212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finali'!F$42,FALSE)</f>
        <v>9.6294022671366832</v>
      </c>
      <c r="H32" s="5">
        <f>VLOOKUP($B32,'[1]Dati finali'!$B$4:$O$40,'[1]Dati finali'!G$42,FALSE)</f>
        <v>1.4736842105263159</v>
      </c>
      <c r="I32" s="2">
        <f>VLOOKUP($B32,'[1]Dati finali'!$B$4:$O$40,'[1]Dati finali'!H$42,FALSE)</f>
        <v>0.12103298611111112</v>
      </c>
      <c r="J32" s="4">
        <f>VLOOKUP($B32,'[1]Dati finali'!$B$4:$O$40,'[1]Dati finali'!I$42,FALSE)</f>
        <v>0.91076999999999997</v>
      </c>
      <c r="K32">
        <f>VLOOKUP($B32,'[1]Dati finali'!$B$4:$O$40,'[1]Dati finali'!J$42,FALSE)</f>
        <v>46055.498481981653</v>
      </c>
      <c r="L32" s="7">
        <f>VLOOKUP($B32,'[1]Dati finali'!$B$4:$O$40,'[1]Dati finali'!L$42,FALSE)</f>
        <v>5816.8789630000001</v>
      </c>
    </row>
    <row r="33" spans="2:12" x14ac:dyDescent="0.35">
      <c r="B33" t="s">
        <v>12</v>
      </c>
      <c r="C33" s="14">
        <f>LN(VLOOKUP($B33,'[1]Dati finali'!$B$4:$O$40,'[1]Dati finali'!$M$42,FALSE))</f>
        <v>-3.6496587409606551</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finali'!F$42,FALSE)</f>
        <v>8.3204921177477473</v>
      </c>
      <c r="H33" s="5">
        <f>VLOOKUP($B33,'[1]Dati finali'!$B$4:$O$40,'[1]Dati finali'!G$42,FALSE)</f>
        <v>1.2719298245614037</v>
      </c>
      <c r="I33" s="2">
        <f>VLOOKUP($B33,'[1]Dati finali'!$B$4:$O$40,'[1]Dati finali'!H$42,FALSE)</f>
        <v>0.4419622093023256</v>
      </c>
      <c r="J33" s="4">
        <f>VLOOKUP($B33,'[1]Dati finali'!$B$4:$O$40,'[1]Dati finali'!I$42,FALSE)</f>
        <v>0.85325000000000006</v>
      </c>
      <c r="K33">
        <f>VLOOKUP($B33,'[1]Dati finali'!$B$4:$O$40,'[1]Dati finali'!J$42,FALSE)</f>
        <v>39356.000800448739</v>
      </c>
      <c r="L33" s="7">
        <f>VLOOKUP($B33,'[1]Dati finali'!$B$4:$O$40,'[1]Dati finali'!L$42,FALSE)</f>
        <v>6690.428715</v>
      </c>
    </row>
    <row r="34" spans="2:12" x14ac:dyDescent="0.35">
      <c r="B34" t="s">
        <v>33</v>
      </c>
      <c r="C34" s="14">
        <f>LN(VLOOKUP($B34,'[1]Dati finali'!$B$4:$O$40,'[1]Dati finali'!$M$42,FALSE))</f>
        <v>-3.6119184129778081</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finali'!F$42,FALSE)</f>
        <v>4.7279349174522656</v>
      </c>
      <c r="H34" s="5">
        <f>VLOOKUP($B34,'[1]Dati finali'!$B$4:$O$40,'[1]Dati finali'!G$42,FALSE)</f>
        <v>1.2719298245614037</v>
      </c>
      <c r="I34" s="2">
        <f>VLOOKUP($B34,'[1]Dati finali'!$B$4:$O$40,'[1]Dati finali'!H$42,FALSE)</f>
        <v>0.56096439169139467</v>
      </c>
      <c r="J34" s="4">
        <f>VLOOKUP($B34,'[1]Dati finali'!$B$4:$O$40,'[1]Dati finali'!I$42,FALSE)</f>
        <v>0.73760999999999999</v>
      </c>
      <c r="K34">
        <f>VLOOKUP($B34,'[1]Dati finali'!$B$4:$O$40,'[1]Dati finali'!J$42,FALSE)</f>
        <v>56765.024125018397</v>
      </c>
      <c r="L34" s="7">
        <f>VLOOKUP($B34,'[1]Dati finali'!$B$4:$O$40,'[1]Dati finali'!L$42,FALSE)</f>
        <v>5213.5373970000001</v>
      </c>
    </row>
    <row r="35" spans="2:12" x14ac:dyDescent="0.35">
      <c r="B35" t="s">
        <v>10</v>
      </c>
      <c r="C35" s="14">
        <f>LN(VLOOKUP($B35,'[1]Dati finali'!$B$4:$O$40,'[1]Dati finali'!$M$42,FALSE))</f>
        <v>-3.6119184129778077</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finali'!F$42,FALSE)</f>
        <v>6.0259514566103967</v>
      </c>
      <c r="H35" s="5">
        <f>VLOOKUP($B35,'[1]Dati finali'!$B$4:$O$40,'[1]Dati finali'!G$42,FALSE)</f>
        <v>1.3596491228070178</v>
      </c>
      <c r="I35" s="2">
        <f>VLOOKUP($B35,'[1]Dati finali'!$B$4:$O$40,'[1]Dati finali'!H$42,FALSE)</f>
        <v>0.60297712418300653</v>
      </c>
      <c r="J35" s="4">
        <f>VLOOKUP($B35,'[1]Dati finali'!$B$4:$O$40,'[1]Dati finali'!I$42,FALSE)</f>
        <v>0.87757000000000007</v>
      </c>
      <c r="K35">
        <f>VLOOKUP($B35,'[1]Dati finali'!$B$4:$O$40,'[1]Dati finali'!J$42,FALSE)</f>
        <v>45056.267280748551</v>
      </c>
      <c r="L35" s="7">
        <f>VLOOKUP($B35,'[1]Dati finali'!$B$4:$O$40,'[1]Dati finali'!L$42,FALSE)</f>
        <v>6183.3256810000003</v>
      </c>
    </row>
    <row r="36" spans="2:12" x14ac:dyDescent="0.35">
      <c r="B36" t="s">
        <v>32</v>
      </c>
      <c r="C36" s="14">
        <f>LN(VLOOKUP($B36,'[1]Dati finali'!$B$4:$O$40,'[1]Dati finali'!$M$42,FALSE))</f>
        <v>-2.9374633654300153</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finali'!F$42,FALSE)</f>
        <v>4.1875443523117086</v>
      </c>
      <c r="H36" s="5">
        <f>VLOOKUP($B36,'[1]Dati finali'!$B$4:$O$40,'[1]Dati finali'!G$42,FALSE)</f>
        <v>1.2456140350877194</v>
      </c>
      <c r="I36" s="2">
        <f>VLOOKUP($B36,'[1]Dati finali'!$B$4:$O$40,'[1]Dati finali'!H$42,FALSE)</f>
        <v>0.57096156310057655</v>
      </c>
      <c r="J36" s="4">
        <f>VLOOKUP($B36,'[1]Dati finali'!$B$4:$O$40,'[1]Dati finali'!I$42,FALSE)</f>
        <v>0.87146000000000001</v>
      </c>
      <c r="K36">
        <f>VLOOKUP($B36,'[1]Dati finali'!$B$4:$O$40,'[1]Dati finali'!J$42,FALSE)</f>
        <v>44042.249785595603</v>
      </c>
      <c r="L36" s="7">
        <f>VLOOKUP($B36,'[1]Dati finali'!$B$4:$O$40,'[1]Dati finali'!L$42,FALSE)</f>
        <v>6588.63796</v>
      </c>
    </row>
    <row r="37" spans="2:12" x14ac:dyDescent="0.35">
      <c r="B37" t="s">
        <v>17</v>
      </c>
      <c r="C37" s="14">
        <f>LN(VLOOKUP($B37,'[1]Dati finali'!$B$4:$O$40,'[1]Dati finali'!$M$42,FALSE))</f>
        <v>-1.9661128563728327</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finali'!F$42,FALSE)</f>
        <v>10.38728453100515</v>
      </c>
      <c r="H37" s="5">
        <f>VLOOKUP($B37,'[1]Dati finali'!$B$4:$O$40,'[1]Dati finali'!G$42,FALSE)</f>
        <v>1.4824561403508774</v>
      </c>
      <c r="I37" s="2">
        <f>VLOOKUP($B37,'[1]Dati finali'!$B$4:$O$40,'[1]Dati finali'!H$42,FALSE)</f>
        <v>0.99986000000000008</v>
      </c>
      <c r="J37" s="4">
        <f>VLOOKUP($B37,'[1]Dati finali'!$B$4:$O$40,'[1]Dati finali'!I$42,FALSE)</f>
        <v>0.93772999999999995</v>
      </c>
      <c r="K37">
        <f>VLOOKUP($B37,'[1]Dati finali'!$B$4:$O$40,'[1]Dati finali'!J$42,FALSE)</f>
        <v>46625.174468334641</v>
      </c>
      <c r="L37" s="7">
        <f>VLOOKUP($B37,'[1]Dati finali'!$B$4:$O$40,'[1]Dati finali'!L$42,FALSE)</f>
        <v>7125.3528500000002</v>
      </c>
    </row>
    <row r="38" spans="2:12" x14ac:dyDescent="0.35">
      <c r="B38" t="s">
        <v>25</v>
      </c>
      <c r="C38" s="14">
        <f>LN(VLOOKUP($B38,'[1]Dati finali'!$B$4:$O$40,'[1]Dati finali'!$M$42,FALSE))</f>
        <v>-0.93649343919167449</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finali'!F$42,FALSE)</f>
        <v>8.4423499679476492</v>
      </c>
      <c r="H38" s="5">
        <f>VLOOKUP($B38,'[1]Dati finali'!$B$4:$O$40,'[1]Dati finali'!G$42,FALSE)</f>
        <v>1.56140350877193</v>
      </c>
      <c r="I38" s="2">
        <f>VLOOKUP($B38,'[1]Dati finali'!$B$4:$O$40,'[1]Dati finali'!H$42,FALSE)</f>
        <v>0.97569731543624161</v>
      </c>
      <c r="J38" s="4">
        <f>VLOOKUP($B38,'[1]Dati finali'!$B$4:$O$40,'[1]Dati finali'!I$42,FALSE)</f>
        <v>0.81870999999999994</v>
      </c>
      <c r="K38">
        <f>VLOOKUP($B38,'[1]Dati finali'!$B$4:$O$40,'[1]Dati finali'!J$42,FALSE)</f>
        <v>53872.17663996949</v>
      </c>
      <c r="L38" s="7">
        <f>VLOOKUP($B38,'[1]Dati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0.77673368221258166</v>
      </c>
    </row>
    <row r="45" spans="2:12" x14ac:dyDescent="0.35">
      <c r="B45" t="s">
        <v>49</v>
      </c>
      <c r="C45">
        <v>0.60331521308351577</v>
      </c>
    </row>
    <row r="46" spans="2:12" x14ac:dyDescent="0.35">
      <c r="B46" t="s">
        <v>50</v>
      </c>
      <c r="C46">
        <v>0.46050868979358145</v>
      </c>
    </row>
    <row r="47" spans="2:12" x14ac:dyDescent="0.35">
      <c r="B47" t="s">
        <v>51</v>
      </c>
      <c r="C47">
        <v>0.88253491622598979</v>
      </c>
    </row>
    <row r="48" spans="2:12"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29.614372386708276</v>
      </c>
      <c r="E52">
        <v>3.290485820745364</v>
      </c>
      <c r="F52">
        <v>4.2247034602097919</v>
      </c>
      <c r="G52">
        <v>2.0428826850528384E-3</v>
      </c>
    </row>
    <row r="53" spans="2:10" x14ac:dyDescent="0.35">
      <c r="B53" t="s">
        <v>55</v>
      </c>
      <c r="C53">
        <v>25</v>
      </c>
      <c r="D53">
        <v>19.471696958950368</v>
      </c>
      <c r="E53">
        <v>0.77886787835801474</v>
      </c>
    </row>
    <row r="54" spans="2:10" ht="15" thickBot="1" x14ac:dyDescent="0.4">
      <c r="B54" s="8" t="s">
        <v>56</v>
      </c>
      <c r="C54" s="8">
        <v>34</v>
      </c>
      <c r="D54" s="8">
        <v>49.086069345658643</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-7.4383949397757849</v>
      </c>
      <c r="D57">
        <v>1.7230507550568961</v>
      </c>
      <c r="E57">
        <v>-4.3169911959617027</v>
      </c>
      <c r="F57">
        <v>2.1876802912455362E-4</v>
      </c>
      <c r="G57">
        <v>-10.987084398166141</v>
      </c>
      <c r="H57">
        <v>-3.8897054813854282</v>
      </c>
      <c r="I57">
        <v>-10.987084398166141</v>
      </c>
      <c r="J57">
        <v>-3.8897054813854282</v>
      </c>
    </row>
    <row r="58" spans="2:10" x14ac:dyDescent="0.35">
      <c r="B58" t="s">
        <v>35</v>
      </c>
      <c r="C58">
        <v>0.92174745225207344</v>
      </c>
      <c r="D58">
        <v>2.0094986781586024</v>
      </c>
      <c r="E58">
        <v>0.45869522695915071</v>
      </c>
      <c r="F58">
        <v>0.6504159651743544</v>
      </c>
      <c r="G58">
        <v>-3.2168925471223591</v>
      </c>
      <c r="H58">
        <v>5.0603874516265055</v>
      </c>
      <c r="I58">
        <v>-3.2168925471223591</v>
      </c>
      <c r="J58">
        <v>5.0603874516265055</v>
      </c>
    </row>
    <row r="59" spans="2:10" x14ac:dyDescent="0.35">
      <c r="B59" t="s">
        <v>36</v>
      </c>
      <c r="C59">
        <v>3.6035334742040757E-5</v>
      </c>
      <c r="D59">
        <v>3.1420552244572412E-5</v>
      </c>
      <c r="E59">
        <v>1.1468714636696273</v>
      </c>
      <c r="F59">
        <v>0.26229298811267598</v>
      </c>
      <c r="G59">
        <v>-2.8676503954455282E-5</v>
      </c>
      <c r="H59">
        <v>1.007471734385368E-4</v>
      </c>
      <c r="I59">
        <v>-2.8676503954455282E-5</v>
      </c>
      <c r="J59">
        <v>1.007471734385368E-4</v>
      </c>
    </row>
    <row r="60" spans="2:10" x14ac:dyDescent="0.35">
      <c r="B60" t="s">
        <v>37</v>
      </c>
      <c r="C60">
        <v>-2.1066562286514552</v>
      </c>
      <c r="D60">
        <v>3.4450898713173093</v>
      </c>
      <c r="E60">
        <v>-0.61149528962677735</v>
      </c>
      <c r="F60">
        <v>0.54639268340124736</v>
      </c>
      <c r="G60">
        <v>-9.2019516363293512</v>
      </c>
      <c r="H60">
        <v>4.9886391790264408</v>
      </c>
      <c r="I60">
        <v>-9.2019516363293512</v>
      </c>
      <c r="J60">
        <v>4.9886391790264408</v>
      </c>
    </row>
    <row r="61" spans="2:10" x14ac:dyDescent="0.35">
      <c r="B61" t="s">
        <v>38</v>
      </c>
      <c r="C61">
        <v>-4.4652818392873259E-2</v>
      </c>
      <c r="D61">
        <v>7.0950311369104957E-2</v>
      </c>
      <c r="E61">
        <v>-0.62935338170083288</v>
      </c>
      <c r="F61">
        <v>0.53482721462898586</v>
      </c>
      <c r="G61">
        <v>-0.19077771998739551</v>
      </c>
      <c r="H61">
        <v>0.10147208320164901</v>
      </c>
      <c r="I61">
        <v>-0.19077771998739551</v>
      </c>
      <c r="J61">
        <v>0.10147208320164901</v>
      </c>
    </row>
    <row r="62" spans="2:10" x14ac:dyDescent="0.35">
      <c r="B62" t="s">
        <v>39</v>
      </c>
      <c r="C62">
        <v>0.75700300975176726</v>
      </c>
      <c r="D62">
        <v>1.1276938252030264</v>
      </c>
      <c r="E62">
        <v>0.67128416670675561</v>
      </c>
      <c r="F62">
        <v>0.50819516356481587</v>
      </c>
      <c r="G62">
        <v>-1.5655258989557039</v>
      </c>
      <c r="H62">
        <v>3.0795319184592387</v>
      </c>
      <c r="I62">
        <v>-1.5655258989557039</v>
      </c>
      <c r="J62">
        <v>3.0795319184592387</v>
      </c>
    </row>
    <row r="63" spans="2:10" x14ac:dyDescent="0.35">
      <c r="B63" t="s">
        <v>40</v>
      </c>
      <c r="C63">
        <v>1.6533211260554028</v>
      </c>
      <c r="D63">
        <v>0.99146900043515662</v>
      </c>
      <c r="E63">
        <v>1.6675469685181874</v>
      </c>
      <c r="F63" s="17">
        <v>0.10788573465827231</v>
      </c>
      <c r="G63">
        <v>-0.38864750420057814</v>
      </c>
      <c r="H63">
        <v>3.695289756311384</v>
      </c>
      <c r="I63">
        <v>-0.38864750420057814</v>
      </c>
      <c r="J63">
        <v>3.695289756311384</v>
      </c>
    </row>
    <row r="64" spans="2:10" x14ac:dyDescent="0.35">
      <c r="B64" t="s">
        <v>41</v>
      </c>
      <c r="C64">
        <v>1.082037883438324</v>
      </c>
      <c r="D64">
        <v>1.7154548403332526</v>
      </c>
      <c r="E64">
        <v>0.63075859416277147</v>
      </c>
      <c r="F64">
        <v>0.5339227419391116</v>
      </c>
      <c r="G64">
        <v>-2.4510074957352623</v>
      </c>
      <c r="H64">
        <v>4.6150832626119103</v>
      </c>
      <c r="I64">
        <v>-2.4510074957352623</v>
      </c>
      <c r="J64">
        <v>4.6150832626119103</v>
      </c>
    </row>
    <row r="65" spans="2:10" x14ac:dyDescent="0.35">
      <c r="B65" t="s">
        <v>42</v>
      </c>
      <c r="C65">
        <v>2.3011653482728332E-5</v>
      </c>
      <c r="D65">
        <v>1.4548943603778612E-5</v>
      </c>
      <c r="E65">
        <v>1.5816717769633672</v>
      </c>
      <c r="F65">
        <v>0.12629486305461271</v>
      </c>
      <c r="G65">
        <v>-6.9524567710872155E-6</v>
      </c>
      <c r="H65">
        <v>5.2975763736543883E-5</v>
      </c>
      <c r="I65">
        <v>-6.9524567710872155E-6</v>
      </c>
      <c r="J65">
        <v>5.2975763736543883E-5</v>
      </c>
    </row>
    <row r="66" spans="2:10" ht="15" thickBot="1" x14ac:dyDescent="0.4">
      <c r="B66" s="8" t="s">
        <v>45</v>
      </c>
      <c r="C66" s="8">
        <v>-3.6585175191696324E-5</v>
      </c>
      <c r="D66" s="8">
        <v>2.110817814339391E-4</v>
      </c>
      <c r="E66" s="8">
        <v>-0.17332227794915664</v>
      </c>
      <c r="F66" s="8">
        <v>0.86379382795779647</v>
      </c>
      <c r="G66" s="8">
        <v>-4.7131624183873919E-4</v>
      </c>
      <c r="H66" s="8">
        <v>3.9814589145534653E-4</v>
      </c>
      <c r="I66" s="8">
        <v>-4.7131624183873919E-4</v>
      </c>
      <c r="J66" s="8">
        <v>3.9814589145534653E-4</v>
      </c>
    </row>
    <row r="70" spans="2:10" x14ac:dyDescent="0.35">
      <c r="B70" t="s">
        <v>70</v>
      </c>
    </row>
    <row r="71" spans="2:10" ht="15" thickBot="1" x14ac:dyDescent="0.4"/>
    <row r="72" spans="2:10" x14ac:dyDescent="0.35">
      <c r="B72" s="9" t="s">
        <v>71</v>
      </c>
      <c r="C72" s="9" t="s">
        <v>77</v>
      </c>
      <c r="D72" s="9" t="s">
        <v>73</v>
      </c>
    </row>
    <row r="73" spans="2:10" x14ac:dyDescent="0.35">
      <c r="B73">
        <v>1</v>
      </c>
      <c r="C73">
        <v>-5.46430147575684</v>
      </c>
      <c r="D73">
        <v>-0.75030662266535142</v>
      </c>
    </row>
    <row r="74" spans="2:10" x14ac:dyDescent="0.35">
      <c r="B74">
        <v>2</v>
      </c>
      <c r="C74">
        <v>-5.6663777527964507</v>
      </c>
      <c r="D74">
        <v>-0.54823034562574069</v>
      </c>
    </row>
    <row r="75" spans="2:10" x14ac:dyDescent="0.35">
      <c r="B75">
        <v>3</v>
      </c>
      <c r="C75">
        <v>-4.8924724590666262</v>
      </c>
      <c r="D75">
        <v>-1.3221356393555652</v>
      </c>
    </row>
    <row r="76" spans="2:10" x14ac:dyDescent="0.35">
      <c r="B76">
        <v>4</v>
      </c>
      <c r="C76">
        <v>-4.7267427021458994</v>
      </c>
      <c r="D76">
        <v>-1.487865396276292</v>
      </c>
    </row>
    <row r="77" spans="2:10" x14ac:dyDescent="0.35">
      <c r="B77">
        <v>5</v>
      </c>
      <c r="C77">
        <v>-5.7451154642167248</v>
      </c>
      <c r="D77">
        <v>-0.46949263420546661</v>
      </c>
    </row>
    <row r="78" spans="2:10" x14ac:dyDescent="0.35">
      <c r="B78">
        <v>6</v>
      </c>
      <c r="C78">
        <v>-4.6225352025870707</v>
      </c>
      <c r="D78">
        <v>-1.186607787726957</v>
      </c>
    </row>
    <row r="79" spans="2:10" x14ac:dyDescent="0.35">
      <c r="B79">
        <v>7</v>
      </c>
      <c r="C79">
        <v>-5.2301926694715313</v>
      </c>
      <c r="D79">
        <v>-0.57895032084249642</v>
      </c>
    </row>
    <row r="80" spans="2:10" x14ac:dyDescent="0.35">
      <c r="B80">
        <v>8</v>
      </c>
      <c r="C80">
        <v>-5.4729035497158813</v>
      </c>
      <c r="D80">
        <v>-4.8557368146364688E-2</v>
      </c>
    </row>
    <row r="81" spans="2:4" x14ac:dyDescent="0.35">
      <c r="B81">
        <v>9</v>
      </c>
      <c r="C81">
        <v>-4.5826945303107616</v>
      </c>
      <c r="D81">
        <v>-0.93876638755148445</v>
      </c>
    </row>
    <row r="82" spans="2:4" x14ac:dyDescent="0.35">
      <c r="B82">
        <v>10</v>
      </c>
      <c r="C82">
        <v>-5.3283698183827877</v>
      </c>
      <c r="D82">
        <v>-0.19309109947945835</v>
      </c>
    </row>
    <row r="83" spans="2:4" x14ac:dyDescent="0.35">
      <c r="B83">
        <v>11</v>
      </c>
      <c r="C83">
        <v>-4.735517427722554</v>
      </c>
      <c r="D83">
        <v>-0.38047838203152828</v>
      </c>
    </row>
    <row r="84" spans="2:4" x14ac:dyDescent="0.35">
      <c r="B84">
        <v>12</v>
      </c>
      <c r="C84">
        <v>-4.7529592475225675</v>
      </c>
      <c r="D84">
        <v>-0.36303656223151481</v>
      </c>
    </row>
    <row r="85" spans="2:4" x14ac:dyDescent="0.35">
      <c r="B85">
        <v>13</v>
      </c>
      <c r="C85">
        <v>-4.7161045930578576</v>
      </c>
      <c r="D85">
        <v>-0.39989121669622474</v>
      </c>
    </row>
    <row r="86" spans="2:4" x14ac:dyDescent="0.35">
      <c r="B86">
        <v>14</v>
      </c>
      <c r="C86">
        <v>-5.3524474263023336</v>
      </c>
      <c r="D86">
        <v>0.39060229637551025</v>
      </c>
    </row>
    <row r="87" spans="2:4" x14ac:dyDescent="0.35">
      <c r="B87">
        <v>15</v>
      </c>
      <c r="C87">
        <v>-4.3590680978172864</v>
      </c>
      <c r="D87">
        <v>-0.60277703210953693</v>
      </c>
    </row>
    <row r="88" spans="2:4" x14ac:dyDescent="0.35">
      <c r="B88">
        <v>16</v>
      </c>
      <c r="C88">
        <v>-5.0622112932465599</v>
      </c>
      <c r="D88">
        <v>0.23389755594425843</v>
      </c>
    </row>
    <row r="89" spans="2:4" x14ac:dyDescent="0.35">
      <c r="B89">
        <v>17</v>
      </c>
      <c r="C89">
        <v>-5.4489464088671635</v>
      </c>
      <c r="D89">
        <v>0.73841570722124583</v>
      </c>
    </row>
    <row r="90" spans="2:4" x14ac:dyDescent="0.35">
      <c r="B90">
        <v>18</v>
      </c>
      <c r="C90">
        <v>-4.8999198472373235</v>
      </c>
      <c r="D90">
        <v>0.29474966124923263</v>
      </c>
    </row>
    <row r="91" spans="2:4" x14ac:dyDescent="0.35">
      <c r="B91">
        <v>19</v>
      </c>
      <c r="C91">
        <v>-3.9604082017583728</v>
      </c>
      <c r="D91">
        <v>-0.54945180442539332</v>
      </c>
    </row>
    <row r="92" spans="2:4" x14ac:dyDescent="0.35">
      <c r="B92">
        <v>20</v>
      </c>
      <c r="C92">
        <v>-4.9014683179270238</v>
      </c>
      <c r="D92">
        <v>0.47861968873288685</v>
      </c>
    </row>
    <row r="93" spans="2:4" x14ac:dyDescent="0.35">
      <c r="B93">
        <v>21</v>
      </c>
      <c r="C93">
        <v>-5.0025716151444746</v>
      </c>
      <c r="D93">
        <v>0.57972298595033767</v>
      </c>
    </row>
    <row r="94" spans="2:4" x14ac:dyDescent="0.35">
      <c r="B94">
        <v>22</v>
      </c>
      <c r="C94">
        <v>-4.9504232319285002</v>
      </c>
      <c r="D94">
        <v>0.75071815404857301</v>
      </c>
    </row>
    <row r="95" spans="2:4" x14ac:dyDescent="0.35">
      <c r="B95">
        <v>23</v>
      </c>
      <c r="C95">
        <v>-4.7254731926350804</v>
      </c>
      <c r="D95">
        <v>0.70808967154910807</v>
      </c>
    </row>
    <row r="96" spans="2:4" x14ac:dyDescent="0.35">
      <c r="B96">
        <v>24</v>
      </c>
      <c r="C96">
        <v>-3.6290145675726793</v>
      </c>
      <c r="D96">
        <v>-0.33430173224301729</v>
      </c>
    </row>
    <row r="97" spans="2:4" x14ac:dyDescent="0.35">
      <c r="B97">
        <v>25</v>
      </c>
      <c r="C97">
        <v>-4.5617875637359626</v>
      </c>
      <c r="D97">
        <v>0.59847126392026606</v>
      </c>
    </row>
    <row r="98" spans="2:4" x14ac:dyDescent="0.35">
      <c r="B98">
        <v>26</v>
      </c>
      <c r="C98">
        <v>-4.6729382093821057</v>
      </c>
      <c r="D98">
        <v>0.70962190956640914</v>
      </c>
    </row>
    <row r="99" spans="2:4" x14ac:dyDescent="0.35">
      <c r="B99">
        <v>27</v>
      </c>
      <c r="C99">
        <v>-4.0863337574921346</v>
      </c>
      <c r="D99">
        <v>0.17431075206398861</v>
      </c>
    </row>
    <row r="100" spans="2:4" x14ac:dyDescent="0.35">
      <c r="B100">
        <v>28</v>
      </c>
      <c r="C100">
        <v>-5.8109369210589215</v>
      </c>
      <c r="D100">
        <v>1.9942240954351003</v>
      </c>
    </row>
    <row r="101" spans="2:4" x14ac:dyDescent="0.35">
      <c r="B101">
        <v>29</v>
      </c>
      <c r="C101">
        <v>-4.4638364039001663</v>
      </c>
      <c r="D101">
        <v>0.64712357827634515</v>
      </c>
    </row>
    <row r="102" spans="2:4" x14ac:dyDescent="0.35">
      <c r="B102">
        <v>30</v>
      </c>
      <c r="C102">
        <v>-3.9148594616136712</v>
      </c>
      <c r="D102">
        <v>0.26520072065301603</v>
      </c>
    </row>
    <row r="103" spans="2:4" x14ac:dyDescent="0.35">
      <c r="B103">
        <v>31</v>
      </c>
      <c r="C103">
        <v>-3.5514934219751262</v>
      </c>
      <c r="D103">
        <v>-6.0424991002681949E-2</v>
      </c>
    </row>
    <row r="104" spans="2:4" x14ac:dyDescent="0.35">
      <c r="B104">
        <v>32</v>
      </c>
      <c r="C104">
        <v>-3.9878165938409702</v>
      </c>
      <c r="D104">
        <v>0.37589818086316251</v>
      </c>
    </row>
    <row r="105" spans="2:4" x14ac:dyDescent="0.35">
      <c r="B105">
        <v>33</v>
      </c>
      <c r="C105">
        <v>-3.5649517387223253</v>
      </c>
      <c r="D105">
        <v>0.62748837329231</v>
      </c>
    </row>
    <row r="106" spans="2:4" x14ac:dyDescent="0.35">
      <c r="B106">
        <v>34</v>
      </c>
      <c r="C106">
        <v>-1.2966065569558396</v>
      </c>
      <c r="D106">
        <v>-0.66950629941699313</v>
      </c>
    </row>
    <row r="107" spans="2:4" ht="15" thickBot="1" x14ac:dyDescent="0.4">
      <c r="B107" s="8">
        <v>35</v>
      </c>
      <c r="C107" s="8">
        <v>-2.2532104660819812</v>
      </c>
      <c r="D107" s="8">
        <v>1.3167170268903066</v>
      </c>
    </row>
  </sheetData>
  <conditionalFormatting sqref="B4:C38">
    <cfRule type="cellIs" dxfId="37" priority="1" operator="equal">
      <formula>0</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93A64-365E-4E57-9BF0-A2D9E0A6BEFD}">
  <dimension ref="B3:L107"/>
  <sheetViews>
    <sheetView topLeftCell="A49" workbookViewId="0">
      <selection activeCell="B65" sqref="B65"/>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4.81640625" bestFit="1" customWidth="1"/>
    <col min="10" max="10" width="16.90625" bestFit="1" customWidth="1"/>
    <col min="11" max="11" width="16.81640625" customWidth="1"/>
  </cols>
  <sheetData>
    <row r="3" spans="2:12" ht="72" x14ac:dyDescent="0.35">
      <c r="C3" s="1" t="s">
        <v>76</v>
      </c>
      <c r="D3" s="1" t="s">
        <v>35</v>
      </c>
      <c r="E3" s="1" t="s">
        <v>36</v>
      </c>
      <c r="F3" s="1" t="s">
        <v>37</v>
      </c>
      <c r="G3" s="1" t="s">
        <v>38</v>
      </c>
      <c r="H3" s="1" t="s">
        <v>39</v>
      </c>
      <c r="I3" s="1" t="s">
        <v>41</v>
      </c>
      <c r="J3" s="1" t="s">
        <v>42</v>
      </c>
      <c r="K3" s="1" t="s">
        <v>43</v>
      </c>
      <c r="L3" s="1" t="s">
        <v>45</v>
      </c>
    </row>
    <row r="4" spans="2:12" x14ac:dyDescent="0.35">
      <c r="B4" t="s">
        <v>9</v>
      </c>
      <c r="C4" s="14">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4">
        <f>VLOOKUP($B4,'[1]Dati finali'!$B$4:$O$40,'[1]Dati finali'!I$42,FALSE)</f>
        <v>0.73675000000000002</v>
      </c>
      <c r="J4">
        <f>VLOOKUP($B4,'[1]Dati finali'!$B$4:$O$40,'[1]Dati finali'!J$42,FALSE)</f>
        <v>31866.010828482387</v>
      </c>
      <c r="K4">
        <f>VLOOKUP($B4,'[1]Dati finali'!$B$4:$O$40,'[1]Dati finali'!K$42,FALSE)</f>
        <v>27</v>
      </c>
      <c r="L4" s="7">
        <f>VLOOKUP($B4,'[1]Dati finali'!$B$4:$O$40,'[1]Dati finali'!L$42,FALSE)</f>
        <v>5561.476705</v>
      </c>
    </row>
    <row r="5" spans="2:12" x14ac:dyDescent="0.35">
      <c r="B5" t="s">
        <v>11</v>
      </c>
      <c r="C5" s="14">
        <f>LN(VLOOKUP($B5,'[1]Dati finali'!$B$4:$O$40,'[1]Dati finali'!$M$42,FALSE))</f>
        <v>-6.2146080984221914</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finali'!F$42,FALSE)</f>
        <v>15.12585214777892</v>
      </c>
      <c r="H5" s="5">
        <f>VLOOKUP($B5,'[1]Dati finali'!$B$4:$O$40,'[1]Dati finali'!G$42,FALSE)</f>
        <v>1</v>
      </c>
      <c r="I5" s="4">
        <f>VLOOKUP($B5,'[1]Dati finali'!$B$4:$O$40,'[1]Dati finali'!I$42,FALSE)</f>
        <v>0.68716999999999995</v>
      </c>
      <c r="J5">
        <f>VLOOKUP($B5,'[1]Dati finali'!$B$4:$O$40,'[1]Dati finali'!J$42,FALSE)</f>
        <v>27843.887608341538</v>
      </c>
      <c r="K5">
        <f>VLOOKUP($B5,'[1]Dati finali'!$B$4:$O$40,'[1]Dati finali'!K$42,FALSE)</f>
        <v>8</v>
      </c>
      <c r="L5" s="7">
        <f>VLOOKUP($B5,'[1]Dati finali'!$B$4:$O$40,'[1]Dati finali'!L$42,FALSE)</f>
        <v>6592.3394420000004</v>
      </c>
    </row>
    <row r="6" spans="2:12" x14ac:dyDescent="0.35">
      <c r="B6" t="s">
        <v>15</v>
      </c>
      <c r="C6" s="14">
        <f>LN(VLOOKUP($B6,'[1]Dati finali'!$B$4:$O$40,'[1]Dati finali'!$M$42,FALSE))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finali'!F$42,FALSE)</f>
        <v>6.8102102076807478</v>
      </c>
      <c r="H6" s="5">
        <f>VLOOKUP($B6,'[1]Dati finali'!$B$4:$O$40,'[1]Dati finali'!G$42,FALSE)</f>
        <v>1.3508771929824563</v>
      </c>
      <c r="I6" s="4">
        <f>VLOOKUP($B6,'[1]Dati finali'!$B$4:$O$40,'[1]Dati finali'!I$42,FALSE)</f>
        <v>0.78724000000000005</v>
      </c>
      <c r="J6">
        <f>VLOOKUP($B6,'[1]Dati finali'!$B$4:$O$40,'[1]Dati finali'!J$42,FALSE)</f>
        <v>24212.197302170782</v>
      </c>
      <c r="K6">
        <f>VLOOKUP($B6,'[1]Dati finali'!$B$4:$O$40,'[1]Dati finali'!K$42,FALSE)</f>
        <v>21</v>
      </c>
      <c r="L6" s="7">
        <f>VLOOKUP($B6,'[1]Dati finali'!$B$4:$O$40,'[1]Dati finali'!L$42,FALSE)</f>
        <v>4215.9879979999996</v>
      </c>
    </row>
    <row r="7" spans="2:12" x14ac:dyDescent="0.35">
      <c r="B7" t="s">
        <v>19</v>
      </c>
      <c r="C7" s="14">
        <f>LN(VLOOKUP($B7,'[1]Dati finali'!$B$4:$O$40,'[1]Dati finali'!$M$42,FALSE))</f>
        <v>-6.2146080984221914</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finali'!F$42,FALSE)</f>
        <v>5.9881199260780429</v>
      </c>
      <c r="H7" s="5">
        <f>VLOOKUP($B7,'[1]Dati finali'!$B$4:$O$40,'[1]Dati finali'!G$42,FALSE)</f>
        <v>1.4122807017543861</v>
      </c>
      <c r="I7" s="4">
        <f>VLOOKUP($B7,'[1]Dati finali'!$B$4:$O$40,'[1]Dati finali'!I$42,FALSE)</f>
        <v>0.70144000000000006</v>
      </c>
      <c r="J7">
        <f>VLOOKUP($B7,'[1]Dati finali'!$B$4:$O$40,'[1]Dati finali'!J$42,FALSE)</f>
        <v>34585.035786649052</v>
      </c>
      <c r="K7">
        <f>VLOOKUP($B7,'[1]Dati finali'!$B$4:$O$40,'[1]Dati finali'!K$42,FALSE)</f>
        <v>29</v>
      </c>
      <c r="L7" s="7">
        <f>VLOOKUP($B7,'[1]Dati finali'!$B$4:$O$40,'[1]Dati finali'!L$42,FALSE)</f>
        <v>4652.762874</v>
      </c>
    </row>
    <row r="8" spans="2:12" x14ac:dyDescent="0.35">
      <c r="B8" t="s">
        <v>26</v>
      </c>
      <c r="C8" s="14">
        <f>LN(VLOOKUP($B8,'[1]Dati finali'!$B$4:$O$40,'[1]Dati finali'!$M$42,FALSE))</f>
        <v>-6.2146080984221914</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finali'!F$42,FALSE)</f>
        <v>8.5564162387120248</v>
      </c>
      <c r="H8" s="5">
        <f>VLOOKUP($B8,'[1]Dati finali'!$B$4:$O$40,'[1]Dati finali'!G$42,FALSE)</f>
        <v>0.93859649122807032</v>
      </c>
      <c r="I8" s="4">
        <f>VLOOKUP($B8,'[1]Dati finali'!$B$4:$O$40,'[1]Dati finali'!I$42,FALSE)</f>
        <v>0.60104999999999997</v>
      </c>
      <c r="J8">
        <f>VLOOKUP($B8,'[1]Dati finali'!$B$4:$O$40,'[1]Dati finali'!J$42,FALSE)</f>
        <v>25545.694362817598</v>
      </c>
      <c r="K8">
        <f>VLOOKUP($B8,'[1]Dati finali'!$B$4:$O$40,'[1]Dati finali'!K$42,FALSE)</f>
        <v>38</v>
      </c>
      <c r="L8" s="7">
        <f>VLOOKUP($B8,'[1]Dati finali'!$B$4:$O$40,'[1]Dati finali'!L$42,FALSE)</f>
        <v>5798.3715529999999</v>
      </c>
    </row>
    <row r="9" spans="2:12" x14ac:dyDescent="0.35">
      <c r="B9" t="s">
        <v>21</v>
      </c>
      <c r="C9" s="14">
        <f>LN(VLOOKUP($B9,'[1]Dati finali'!$B$4:$O$40,'[1]Dati finali'!$M$42,FALSE))</f>
        <v>-5.8091429903140277</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finali'!F$42,FALSE)</f>
        <v>4.6340912369905238</v>
      </c>
      <c r="H9" s="5">
        <f>VLOOKUP($B9,'[1]Dati finali'!$B$4:$O$40,'[1]Dati finali'!G$42,FALSE)</f>
        <v>1.0175438596491229</v>
      </c>
      <c r="I9" s="4">
        <f>VLOOKUP($B9,'[1]Dati finali'!$B$4:$O$40,'[1]Dati finali'!I$42,FALSE)</f>
        <v>0.67516000000000009</v>
      </c>
      <c r="J9">
        <f>VLOOKUP($B9,'[1]Dati finali'!$B$4:$O$40,'[1]Dati finali'!J$42,FALSE)</f>
        <v>28945.214455971793</v>
      </c>
      <c r="K9">
        <f>VLOOKUP($B9,'[1]Dati finali'!$B$4:$O$40,'[1]Dati finali'!K$42,FALSE)</f>
        <v>23</v>
      </c>
      <c r="L9" s="7">
        <f>VLOOKUP($B9,'[1]Dati finali'!$B$4:$O$40,'[1]Dati finali'!L$42,FALSE)</f>
        <v>6066.7289979999996</v>
      </c>
    </row>
    <row r="10" spans="2:12" x14ac:dyDescent="0.35">
      <c r="B10" t="s">
        <v>28</v>
      </c>
      <c r="C10" s="14">
        <f>LN(VLOOKUP($B10,'[1]Dati finali'!$B$4:$O$40,'[1]Dati finali'!$M$42,FALSE))</f>
        <v>-5.8091429903140277</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finali'!F$42,FALSE)</f>
        <v>4.0649553393803624</v>
      </c>
      <c r="H10" s="5">
        <f>VLOOKUP($B10,'[1]Dati finali'!$B$4:$O$40,'[1]Dati finali'!G$42,FALSE)</f>
        <v>1.0175438596491229</v>
      </c>
      <c r="I10" s="4">
        <f>VLOOKUP($B10,'[1]Dati finali'!$B$4:$O$40,'[1]Dati finali'!I$42,FALSE)</f>
        <v>0.53935999999999995</v>
      </c>
      <c r="J10">
        <f>VLOOKUP($B10,'[1]Dati finali'!$B$4:$O$40,'[1]Dati finali'!J$42,FALSE)</f>
        <v>23383.132051156193</v>
      </c>
      <c r="K10">
        <f>VLOOKUP($B10,'[1]Dati finali'!$B$4:$O$40,'[1]Dati finali'!K$42,FALSE)</f>
        <v>34</v>
      </c>
      <c r="L10" s="7">
        <f>VLOOKUP($B10,'[1]Dati finali'!$B$4:$O$40,'[1]Dati finali'!L$42,FALSE)</f>
        <v>4935.9262470000003</v>
      </c>
    </row>
    <row r="11" spans="2:12" x14ac:dyDescent="0.35">
      <c r="B11" t="s">
        <v>7</v>
      </c>
      <c r="C11" s="14">
        <f>LN(VLOOKUP($B11,'[1]Dati finali'!$B$4:$O$40,'[1]Dati finali'!$M$42,FALSE))</f>
        <v>-5.521460917862246</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finali'!F$42,FALSE)</f>
        <v>6.9264885622573331</v>
      </c>
      <c r="H11" s="5">
        <f>VLOOKUP($B11,'[1]Dati finali'!$B$4:$O$40,'[1]Dati finali'!G$42,FALSE)</f>
        <v>0.97368421052631593</v>
      </c>
      <c r="I11" s="4">
        <f>VLOOKUP($B11,'[1]Dati finali'!$B$4:$O$40,'[1]Dati finali'!I$42,FALSE)</f>
        <v>0.74668999999999996</v>
      </c>
      <c r="J11">
        <f>VLOOKUP($B11,'[1]Dati finali'!$B$4:$O$40,'[1]Dati finali'!J$42,FALSE)</f>
        <v>18375.433481661283</v>
      </c>
      <c r="K11">
        <f>VLOOKUP($B11,'[1]Dati finali'!$B$4:$O$40,'[1]Dati finali'!K$42,FALSE)</f>
        <v>33</v>
      </c>
      <c r="L11" s="7">
        <f>VLOOKUP($B11,'[1]Dati finali'!$B$4:$O$40,'[1]Dati finali'!L$42,FALSE)</f>
        <v>4747.1506650000001</v>
      </c>
    </row>
    <row r="12" spans="2:12" x14ac:dyDescent="0.35">
      <c r="B12" t="s">
        <v>23</v>
      </c>
      <c r="C12" s="14">
        <f>LN(VLOOKUP($B12,'[1]Dati finali'!$B$4:$O$40,'[1]Dati finali'!$M$42,FALSE))</f>
        <v>-5.521460917862246</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finali'!F$42,FALSE)</f>
        <v>3.352791671985794</v>
      </c>
      <c r="H12" s="5">
        <f>VLOOKUP($B12,'[1]Dati finali'!$B$4:$O$40,'[1]Dati finali'!G$42,FALSE)</f>
        <v>1.192982456140351</v>
      </c>
      <c r="I12" s="4">
        <f>VLOOKUP($B12,'[1]Dati finali'!$B$4:$O$40,'[1]Dati finali'!I$42,FALSE)</f>
        <v>0.94546000000000008</v>
      </c>
      <c r="J12">
        <f>VLOOKUP($B12,'[1]Dati finali'!$B$4:$O$40,'[1]Dati finali'!J$42,FALSE)</f>
        <v>35994.860216078843</v>
      </c>
      <c r="K12">
        <f>VLOOKUP($B12,'[1]Dati finali'!$B$4:$O$40,'[1]Dati finali'!K$42,FALSE)</f>
        <v>9</v>
      </c>
      <c r="L12" s="7">
        <f>VLOOKUP($B12,'[1]Dati finali'!$B$4:$O$40,'[1]Dati finali'!L$42,FALSE)</f>
        <v>3986.496114</v>
      </c>
    </row>
    <row r="13" spans="2:12" x14ac:dyDescent="0.35">
      <c r="B13" t="s">
        <v>29</v>
      </c>
      <c r="C13" s="14">
        <f>LN(VLOOKUP($B13,'[1]Dati finali'!$B$4:$O$40,'[1]Dati finali'!$M$42,FALSE))</f>
        <v>-5.521460917862246</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finali'!F$42,FALSE)</f>
        <v>6.4956673156300822</v>
      </c>
      <c r="H13" s="5">
        <f>VLOOKUP($B13,'[1]Dati finali'!$B$4:$O$40,'[1]Dati finali'!G$42,FALSE)</f>
        <v>1.1578947368421053</v>
      </c>
      <c r="I13" s="4">
        <f>VLOOKUP($B13,'[1]Dati finali'!$B$4:$O$40,'[1]Dati finali'!I$42,FALSE)</f>
        <v>0.53750999999999993</v>
      </c>
      <c r="J13">
        <f>VLOOKUP($B13,'[1]Dati finali'!$B$4:$O$40,'[1]Dati finali'!J$42,FALSE)</f>
        <v>27733.754503235035</v>
      </c>
      <c r="K13">
        <f>VLOOKUP($B13,'[1]Dati finali'!$B$4:$O$40,'[1]Dati finali'!K$42,FALSE)</f>
        <v>24</v>
      </c>
      <c r="L13" s="7">
        <f>VLOOKUP($B13,'[1]Dati finali'!$B$4:$O$40,'[1]Dati finali'!L$42,FALSE)</f>
        <v>5348.64149</v>
      </c>
    </row>
    <row r="14" spans="2:12" x14ac:dyDescent="0.35">
      <c r="B14" t="s">
        <v>6</v>
      </c>
      <c r="C14" s="14">
        <f>LN(VLOOKUP($B14,'[1]Dati finali'!$B$4:$O$40,'[1]Dati finali'!$M$42,FALSE))</f>
        <v>-5.1159958097540823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finali'!F$42,FALSE)</f>
        <v>8.7595639851693914</v>
      </c>
      <c r="H14" s="5">
        <f>VLOOKUP($B14,'[1]Dati finali'!$B$4:$O$40,'[1]Dati finali'!G$42,FALSE)</f>
        <v>1.2543859649122808</v>
      </c>
      <c r="I14" s="4">
        <f>VLOOKUP($B14,'[1]Dati finali'!$B$4:$O$40,'[1]Dati finali'!I$42,FALSE)</f>
        <v>0.97960999999999998</v>
      </c>
      <c r="J14">
        <f>VLOOKUP($B14,'[1]Dati finali'!$B$4:$O$40,'[1]Dati finali'!J$42,FALSE)</f>
        <v>41965.08520658395</v>
      </c>
      <c r="K14">
        <f>VLOOKUP($B14,'[1]Dati finali'!$B$4:$O$40,'[1]Dati finali'!K$42,FALSE)</f>
        <v>41</v>
      </c>
      <c r="L14" s="7">
        <f>VLOOKUP($B14,'[1]Dati finali'!$B$4:$O$40,'[1]Dati finali'!L$42,FALSE)</f>
        <v>5646.6107910000001</v>
      </c>
    </row>
    <row r="15" spans="2:12" x14ac:dyDescent="0.35">
      <c r="B15" t="s">
        <v>20</v>
      </c>
      <c r="C15" s="14">
        <f>LN(VLOOKUP($B15,'[1]Dati finali'!$B$4:$O$40,'[1]Dati finali'!$M$42,FALSE))</f>
        <v>-5.1159958097540823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finali'!F$42,FALSE)</f>
        <v>3.6759041273651438</v>
      </c>
      <c r="H15" s="5">
        <f>VLOOKUP($B15,'[1]Dati finali'!$B$4:$O$40,'[1]Dati finali'!G$42,FALSE)</f>
        <v>1.0175438596491229</v>
      </c>
      <c r="I15" s="4">
        <f>VLOOKUP($B15,'[1]Dati finali'!$B$4:$O$40,'[1]Dati finali'!I$42,FALSE)</f>
        <v>0.68075000000000008</v>
      </c>
      <c r="J15">
        <f>VLOOKUP($B15,'[1]Dati finali'!$B$4:$O$40,'[1]Dati finali'!J$42,FALSE)</f>
        <v>24735.816612986935</v>
      </c>
      <c r="K15">
        <f>VLOOKUP($B15,'[1]Dati finali'!$B$4:$O$40,'[1]Dati finali'!K$42,FALSE)</f>
        <v>22</v>
      </c>
      <c r="L15" s="7">
        <f>VLOOKUP($B15,'[1]Dati finali'!$B$4:$O$40,'[1]Dati finali'!L$42,FALSE)</f>
        <v>6316.579033</v>
      </c>
    </row>
    <row r="16" spans="2:12" x14ac:dyDescent="0.35">
      <c r="B16" t="s">
        <v>31</v>
      </c>
      <c r="C16" s="14">
        <f>LN(VLOOKUP($B16,'[1]Dati finali'!$B$4:$O$40,'[1]Dati finali'!$M$42,FALSE))</f>
        <v>-5.1159958097540823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finali'!F$42,FALSE)</f>
        <v>6.0711060787623232</v>
      </c>
      <c r="H16" s="5">
        <f>VLOOKUP($B16,'[1]Dati finali'!$B$4:$O$40,'[1]Dati finali'!G$42,FALSE)</f>
        <v>1.1052631578947369</v>
      </c>
      <c r="I16" s="4">
        <f>VLOOKUP($B16,'[1]Dati finali'!$B$4:$O$40,'[1]Dati finali'!I$42,FALSE)</f>
        <v>0.80079999999999996</v>
      </c>
      <c r="J16">
        <f>VLOOKUP($B16,'[1]Dati finali'!$B$4:$O$40,'[1]Dati finali'!J$42,FALSE)</f>
        <v>33331.449418750446</v>
      </c>
      <c r="K16">
        <f>VLOOKUP($B16,'[1]Dati finali'!$B$4:$O$40,'[1]Dati finali'!K$42,FALSE)</f>
        <v>6</v>
      </c>
      <c r="L16" s="7">
        <f>VLOOKUP($B16,'[1]Dati finali'!$B$4:$O$40,'[1]Dati finali'!L$42,FALSE)</f>
        <v>4488.0469249999996</v>
      </c>
    </row>
    <row r="17" spans="2:12" x14ac:dyDescent="0.35">
      <c r="B17" t="s">
        <v>8</v>
      </c>
      <c r="C17" s="14">
        <f>LN(VLOOKUP($B17,'[1]Dati finali'!$B$4:$O$40,'[1]Dati finali'!$M$42,FALSE))</f>
        <v>-4.9618451299268234</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finali'!F$42,FALSE)</f>
        <v>6.370813979217516</v>
      </c>
      <c r="H17" s="5">
        <f>VLOOKUP($B17,'[1]Dati finali'!$B$4:$O$40,'[1]Dati finali'!G$42,FALSE)</f>
        <v>1.0789473684210527</v>
      </c>
      <c r="I17" s="4">
        <f>VLOOKUP($B17,'[1]Dati finali'!$B$4:$O$40,'[1]Dati finali'!I$42,FALSE)</f>
        <v>0.66835999999999995</v>
      </c>
      <c r="J17">
        <f>VLOOKUP($B17,'[1]Dati finali'!$B$4:$O$40,'[1]Dati finali'!J$42,FALSE)</f>
        <v>30266.202047392988</v>
      </c>
      <c r="K17">
        <f>VLOOKUP($B17,'[1]Dati finali'!$B$4:$O$40,'[1]Dati finali'!K$42,FALSE)</f>
        <v>40</v>
      </c>
      <c r="L17" s="7">
        <f>VLOOKUP($B17,'[1]Dati finali'!$B$4:$O$40,'[1]Dati finali'!L$42,FALSE)</f>
        <v>3905.06351</v>
      </c>
    </row>
    <row r="18" spans="2:12" x14ac:dyDescent="0.35">
      <c r="B18" t="s">
        <v>18</v>
      </c>
      <c r="C18" s="14">
        <f>LN(VLOOKUP($B18,'[1]Dati finali'!$B$4:$O$40,'[1]Dati finali'!$M$42,FALSE))</f>
        <v>-4.9618451299268234</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finali'!F$42,FALSE)</f>
        <v>8.3454982162721922</v>
      </c>
      <c r="H18" s="5">
        <f>VLOOKUP($B18,'[1]Dati finali'!$B$4:$O$40,'[1]Dati finali'!G$42,FALSE)</f>
        <v>1.2017543859649125</v>
      </c>
      <c r="I18" s="4">
        <f>VLOOKUP($B18,'[1]Dati finali'!$B$4:$O$40,'[1]Dati finali'!I$42,FALSE)</f>
        <v>0.62946999999999997</v>
      </c>
      <c r="J18">
        <f>VLOOKUP($B18,'[1]Dati finali'!$B$4:$O$40,'[1]Dati finali'!J$42,FALSE)</f>
        <v>66358.098990725048</v>
      </c>
      <c r="K18">
        <f>VLOOKUP($B18,'[1]Dati finali'!$B$4:$O$40,'[1]Dati finali'!K$42,FALSE)</f>
        <v>19</v>
      </c>
      <c r="L18" s="7">
        <f>VLOOKUP($B18,'[1]Dati finali'!$B$4:$O$40,'[1]Dati finali'!L$42,FALSE)</f>
        <v>5924.2219409999998</v>
      </c>
    </row>
    <row r="19" spans="2:12" x14ac:dyDescent="0.35">
      <c r="B19" t="s">
        <v>30</v>
      </c>
      <c r="C19" s="14">
        <f>LN(VLOOKUP($B19,'[1]Dati finali'!$B$4:$O$40,'[1]Dati finali'!$M$42,FALSE))</f>
        <v>-4.8283137373023015</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finali'!F$42,FALSE)</f>
        <v>7.0239271991599912</v>
      </c>
      <c r="H19" s="5">
        <f>VLOOKUP($B19,'[1]Dati finali'!$B$4:$O$40,'[1]Dati finali'!G$42,FALSE)</f>
        <v>1.1578947368421053</v>
      </c>
      <c r="I19" s="4">
        <f>VLOOKUP($B19,'[1]Dati finali'!$B$4:$O$40,'[1]Dati finali'!I$42,FALSE)</f>
        <v>0.54273000000000005</v>
      </c>
      <c r="J19">
        <f>VLOOKUP($B19,'[1]Dati finali'!$B$4:$O$40,'[1]Dati finali'!J$42,FALSE)</f>
        <v>30586.152876945034</v>
      </c>
      <c r="K19">
        <f>VLOOKUP($B19,'[1]Dati finali'!$B$4:$O$40,'[1]Dati finali'!K$42,FALSE)</f>
        <v>5</v>
      </c>
      <c r="L19" s="7">
        <f>VLOOKUP($B19,'[1]Dati finali'!$B$4:$O$40,'[1]Dati finali'!L$42,FALSE)</f>
        <v>5115.4481239999996</v>
      </c>
    </row>
    <row r="20" spans="2:12" x14ac:dyDescent="0.35">
      <c r="B20" t="s">
        <v>16</v>
      </c>
      <c r="C20" s="14">
        <f>LN(VLOOKUP($B20,'[1]Dati finali'!$B$4:$O$40,'[1]Dati finali'!$M$42,FALSE))</f>
        <v>-4.7105307016459177</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finali'!F$42,FALSE)</f>
        <v>5.1786652737487886</v>
      </c>
      <c r="H20" s="5">
        <f>VLOOKUP($B20,'[1]Dati finali'!$B$4:$O$40,'[1]Dati finali'!G$42,FALSE)</f>
        <v>1.0350877192982457</v>
      </c>
      <c r="I20" s="4">
        <f>VLOOKUP($B20,'[1]Dati finali'!$B$4:$O$40,'[1]Dati finali'!I$42,FALSE)</f>
        <v>0.71062000000000003</v>
      </c>
      <c r="J20">
        <f>VLOOKUP($B20,'[1]Dati finali'!$B$4:$O$40,'[1]Dati finali'!J$42,FALSE)</f>
        <v>24656.045439859558</v>
      </c>
      <c r="K20">
        <f>VLOOKUP($B20,'[1]Dati finali'!$B$4:$O$40,'[1]Dati finali'!K$42,FALSE)</f>
        <v>28</v>
      </c>
      <c r="L20" s="7">
        <f>VLOOKUP($B20,'[1]Dati finali'!$B$4:$O$40,'[1]Dati finali'!L$42,FALSE)</f>
        <v>5272.761109</v>
      </c>
    </row>
    <row r="21" spans="2:12" x14ac:dyDescent="0.35">
      <c r="B21" t="s">
        <v>4</v>
      </c>
      <c r="C21" s="14">
        <f>LN(VLOOKUP($B21,'[1]Dati finali'!$B$4:$O$40,'[1]Dati finali'!$M$42,FALSE))</f>
        <v>-4.6051701859880909</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finali'!F$42,FALSE)</f>
        <v>9.4526132402814618</v>
      </c>
      <c r="H21" s="5">
        <f>VLOOKUP($B21,'[1]Dati finali'!$B$4:$O$40,'[1]Dati finali'!G$42,FALSE)</f>
        <v>0.92982456140350889</v>
      </c>
      <c r="I21" s="4">
        <f>VLOOKUP($B21,'[1]Dati finali'!$B$4:$O$40,'[1]Dati finali'!I$42,FALSE)</f>
        <v>0.91535</v>
      </c>
      <c r="J21">
        <f>VLOOKUP($B21,'[1]Dati finali'!$B$4:$O$40,'[1]Dati finali'!J$42,FALSE)</f>
        <v>37964.025726503154</v>
      </c>
      <c r="K21">
        <f>VLOOKUP($B21,'[1]Dati finali'!$B$4:$O$40,'[1]Dati finali'!K$42,FALSE)</f>
        <v>39</v>
      </c>
      <c r="L21" s="7">
        <f>VLOOKUP($B21,'[1]Dati finali'!$B$4:$O$40,'[1]Dati finali'!L$42,FALSE)</f>
        <v>3958.7349989999998</v>
      </c>
    </row>
    <row r="22" spans="2:12" x14ac:dyDescent="0.35">
      <c r="B22" t="s">
        <v>0</v>
      </c>
      <c r="C22" s="14">
        <f>LN(VLOOKUP($B22,'[1]Dati finali'!$B$4:$O$40,'[1]Dati finali'!$M$42,FALSE))</f>
        <v>-4.5098600061837661</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finali'!F$42,FALSE)</f>
        <v>15.639457398098999</v>
      </c>
      <c r="H22" s="5">
        <f>VLOOKUP($B22,'[1]Dati finali'!$B$4:$O$40,'[1]Dati finali'!G$42,FALSE)</f>
        <v>0.71052631578947378</v>
      </c>
      <c r="I22" s="4">
        <f>VLOOKUP($B22,'[1]Dati finali'!$B$4:$O$40,'[1]Dati finali'!I$42,FALSE)</f>
        <v>0.81349999999999989</v>
      </c>
      <c r="J22">
        <f>VLOOKUP($B22,'[1]Dati finali'!$B$4:$O$40,'[1]Dati finali'!J$42,FALSE)</f>
        <v>40969.205896074651</v>
      </c>
      <c r="K22">
        <f>VLOOKUP($B22,'[1]Dati finali'!$B$4:$O$40,'[1]Dati finali'!K$42,FALSE)</f>
        <v>25</v>
      </c>
      <c r="L22" s="7">
        <f>VLOOKUP($B22,'[1]Dati finali'!$B$4:$O$40,'[1]Dati finali'!L$42,FALSE)</f>
        <v>5046.9707070000004</v>
      </c>
    </row>
    <row r="23" spans="2:12" x14ac:dyDescent="0.35">
      <c r="B23" t="s">
        <v>1</v>
      </c>
      <c r="C23" s="14">
        <f>LN(VLOOKUP($B23,'[1]Dati finali'!$B$4:$O$40,'[1]Dati finali'!$M$42,FALSE))</f>
        <v>-4.4228486291941369</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finali'!F$42,FALSE)</f>
        <v>16.24094871907003</v>
      </c>
      <c r="H23" s="5">
        <f>VLOOKUP($B23,'[1]Dati finali'!$B$4:$O$40,'[1]Dati finali'!G$42,FALSE)</f>
        <v>0.6228070175438597</v>
      </c>
      <c r="I23" s="4">
        <f>VLOOKUP($B23,'[1]Dati finali'!$B$4:$O$40,'[1]Dati finali'!I$42,FALSE)</f>
        <v>0.82058000000000009</v>
      </c>
      <c r="J23">
        <f>VLOOKUP($B23,'[1]Dati finali'!$B$4:$O$40,'[1]Dati finali'!J$42,FALSE)</f>
        <v>52220.756109073707</v>
      </c>
      <c r="K23">
        <f>VLOOKUP($B23,'[1]Dati finali'!$B$4:$O$40,'[1]Dati finali'!K$42,FALSE)</f>
        <v>26</v>
      </c>
      <c r="L23" s="7">
        <f>VLOOKUP($B23,'[1]Dati finali'!$B$4:$O$40,'[1]Dati finali'!L$42,FALSE)</f>
        <v>4499.1513709999999</v>
      </c>
    </row>
    <row r="24" spans="2:12" x14ac:dyDescent="0.35">
      <c r="B24" t="s">
        <v>3</v>
      </c>
      <c r="C24" s="14">
        <f>LN(VLOOKUP($B24,'[1]Dati finali'!$B$4:$O$40,'[1]Dati finali'!$M$42,FALSE))</f>
        <v>-4.4228486291941369</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finali'!F$42,FALSE)</f>
        <v>12.084542349790549</v>
      </c>
      <c r="H24" s="5">
        <f>VLOOKUP($B24,'[1]Dati finali'!$B$4:$O$40,'[1]Dati finali'!G$42,FALSE)</f>
        <v>1.0701754385964912</v>
      </c>
      <c r="I24" s="4">
        <f>VLOOKUP($B24,'[1]Dati finali'!$B$4:$O$40,'[1]Dati finali'!I$42,FALSE)</f>
        <v>0.81503000000000003</v>
      </c>
      <c r="J24">
        <f>VLOOKUP($B24,'[1]Dati finali'!$B$4:$O$40,'[1]Dati finali'!J$42,FALSE)</f>
        <v>33627.430244398442</v>
      </c>
      <c r="K24">
        <f>VLOOKUP($B24,'[1]Dati finali'!$B$4:$O$40,'[1]Dati finali'!K$42,FALSE)</f>
        <v>80</v>
      </c>
      <c r="L24" s="7">
        <f>VLOOKUP($B24,'[1]Dati finali'!$B$4:$O$40,'[1]Dati finali'!L$42,FALSE)</f>
        <v>4166.0179909999997</v>
      </c>
    </row>
    <row r="25" spans="2:12" x14ac:dyDescent="0.35">
      <c r="B25" t="s">
        <v>14</v>
      </c>
      <c r="C25" s="14">
        <f>LN(VLOOKUP($B25,'[1]Dati finali'!$B$4:$O$40,'[1]Dati finali'!$M$42,FALSE))</f>
        <v>-4.1997050778799272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finali'!F$42,FALSE)</f>
        <v>9.7348931897596689</v>
      </c>
      <c r="H25" s="5">
        <f>VLOOKUP($B25,'[1]Dati finali'!$B$4:$O$40,'[1]Dati finali'!G$42,FALSE)</f>
        <v>1.2192982456140351</v>
      </c>
      <c r="I25" s="4">
        <f>VLOOKUP($B25,'[1]Dati finali'!$B$4:$O$40,'[1]Dati finali'!I$42,FALSE)</f>
        <v>0.77260999999999991</v>
      </c>
      <c r="J25">
        <f>VLOOKUP($B25,'[1]Dati finali'!$B$4:$O$40,'[1]Dati finali'!J$42,FALSE)</f>
        <v>44420.07979267578</v>
      </c>
      <c r="K25">
        <f>VLOOKUP($B25,'[1]Dati finali'!$B$4:$O$40,'[1]Dati finali'!K$42,FALSE)</f>
        <v>30</v>
      </c>
      <c r="L25" s="7">
        <f>VLOOKUP($B25,'[1]Dati finali'!$B$4:$O$40,'[1]Dati finali'!L$42,FALSE)</f>
        <v>5829.8341499999997</v>
      </c>
    </row>
    <row r="26" spans="2:12" x14ac:dyDescent="0.35">
      <c r="B26" t="s">
        <v>13</v>
      </c>
      <c r="C26" s="14">
        <f>LN(VLOOKUP($B26,'[1]Dati finali'!$B$4:$O$40,'[1]Dati finali'!$M$42,FALSE))</f>
        <v>-4.0173835210859723</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finali'!F$42,FALSE)</f>
        <v>5.4832745220080632</v>
      </c>
      <c r="H26" s="5">
        <f>VLOOKUP($B26,'[1]Dati finali'!$B$4:$O$40,'[1]Dati finali'!G$42,FALSE)</f>
        <v>1.2192982456140351</v>
      </c>
      <c r="I26" s="4">
        <f>VLOOKUP($B26,'[1]Dati finali'!$B$4:$O$40,'[1]Dati finali'!I$42,FALSE)</f>
        <v>0.80180000000000007</v>
      </c>
      <c r="J26">
        <f>VLOOKUP($B26,'[1]Dati finali'!$B$4:$O$40,'[1]Dati finali'!J$42,FALSE)</f>
        <v>37588.058140447843</v>
      </c>
      <c r="K26">
        <f>VLOOKUP($B26,'[1]Dati finali'!$B$4:$O$40,'[1]Dati finali'!K$42,FALSE)</f>
        <v>10</v>
      </c>
      <c r="L26" s="7">
        <f>VLOOKUP($B26,'[1]Dati finali'!$B$4:$O$40,'[1]Dati finali'!L$42,FALSE)</f>
        <v>5422.6711299999997</v>
      </c>
    </row>
    <row r="27" spans="2:12" x14ac:dyDescent="0.35">
      <c r="B27" t="s">
        <v>22</v>
      </c>
      <c r="C27" s="14">
        <f>LN(VLOOKUP($B27,'[1]Dati finali'!$B$4:$O$40,'[1]Dati finali'!$M$42,FALSE))</f>
        <v>-3.9633162998156966</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finali'!F$42,FALSE)</f>
        <v>15.930448792109081</v>
      </c>
      <c r="H27" s="5">
        <f>VLOOKUP($B27,'[1]Dati finali'!$B$4:$O$40,'[1]Dati finali'!G$42,FALSE)</f>
        <v>1.0438596491228072</v>
      </c>
      <c r="I27" s="4">
        <f>VLOOKUP($B27,'[1]Dati finali'!$B$4:$O$40,'[1]Dati finali'!I$42,FALSE)</f>
        <v>0.90727000000000002</v>
      </c>
      <c r="J27">
        <f>VLOOKUP($B27,'[1]Dati finali'!$B$4:$O$40,'[1]Dati finali'!J$42,FALSE)</f>
        <v>91004.175298679198</v>
      </c>
      <c r="K27">
        <f>VLOOKUP($B27,'[1]Dati finali'!$B$4:$O$40,'[1]Dati finali'!K$42,FALSE)</f>
        <v>20</v>
      </c>
      <c r="L27" s="7">
        <f>VLOOKUP($B27,'[1]Dati finali'!$B$4:$O$40,'[1]Dati finali'!L$42,FALSE)</f>
        <v>5509.6559569999999</v>
      </c>
    </row>
    <row r="28" spans="2:12" x14ac:dyDescent="0.35">
      <c r="B28" t="s">
        <v>34</v>
      </c>
      <c r="C28" s="14">
        <f>LN(VLOOKUP($B28,'[1]Dati finali'!$B$4:$O$40,'[1]Dati finali'!$M$42,FALSE))</f>
        <v>-3.9633162998156966</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finali'!F$42,FALSE)</f>
        <v>5.8128979534110581</v>
      </c>
      <c r="H28" s="5">
        <f>VLOOKUP($B28,'[1]Dati finali'!$B$4:$O$40,'[1]Dati finali'!G$42,FALSE)</f>
        <v>1.2807017543859649</v>
      </c>
      <c r="I28" s="4">
        <f>VLOOKUP($B28,'[1]Dati finali'!$B$4:$O$40,'[1]Dati finali'!I$42,FALSE)</f>
        <v>0.83143</v>
      </c>
      <c r="J28">
        <f>VLOOKUP($B28,'[1]Dati finali'!$B$4:$O$40,'[1]Dati finali'!J$42,FALSE)</f>
        <v>37955.073294435715</v>
      </c>
      <c r="K28">
        <f>VLOOKUP($B28,'[1]Dati finali'!$B$4:$O$40,'[1]Dati finali'!K$42,FALSE)</f>
        <v>12</v>
      </c>
      <c r="L28" s="7">
        <f>VLOOKUP($B28,'[1]Dati finali'!$B$4:$O$40,'[1]Dati finali'!L$42,FALSE)</f>
        <v>5729.8941359999999</v>
      </c>
    </row>
    <row r="29" spans="2:12" x14ac:dyDescent="0.35">
      <c r="B29" t="s">
        <v>27</v>
      </c>
      <c r="C29" s="14">
        <f>LN(VLOOKUP($B29,'[1]Dati finali'!$B$4:$O$40,'[1]Dati finali'!$M$42,FALSE))</f>
        <v>-3.9633162998156966</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finali'!F$42,FALSE)</f>
        <v>5.3113478998898884</v>
      </c>
      <c r="H29" s="5">
        <f>VLOOKUP($B29,'[1]Dati finali'!$B$4:$O$40,'[1]Dati finali'!G$42,FALSE)</f>
        <v>1.3508771929824563</v>
      </c>
      <c r="I29" s="4">
        <f>VLOOKUP($B29,'[1]Dati finali'!$B$4:$O$40,'[1]Dati finali'!I$42,FALSE)</f>
        <v>0.64651999999999998</v>
      </c>
      <c r="J29">
        <f>VLOOKUP($B29,'[1]Dati finali'!$B$4:$O$40,'[1]Dati finali'!J$42,FALSE)</f>
        <v>27783.081655469832</v>
      </c>
      <c r="K29">
        <f>VLOOKUP($B29,'[1]Dati finali'!$B$4:$O$40,'[1]Dati finali'!K$42,FALSE)</f>
        <v>7</v>
      </c>
      <c r="L29" s="7">
        <f>VLOOKUP($B29,'[1]Dati finali'!$B$4:$O$40,'[1]Dati finali'!L$42,FALSE)</f>
        <v>4297.4206020000001</v>
      </c>
    </row>
    <row r="30" spans="2:12" x14ac:dyDescent="0.35">
      <c r="B30" t="s">
        <v>5</v>
      </c>
      <c r="C30" s="14">
        <f>LN(VLOOKUP($B30,'[1]Dati finali'!$B$4:$O$40,'[1]Dati finali'!$M$42,FALSE))</f>
        <v>-3.912023005428146</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finali'!F$42,FALSE)</f>
        <v>8.0066597576565304</v>
      </c>
      <c r="H30" s="5">
        <f>VLOOKUP($B30,'[1]Dati finali'!$B$4:$O$40,'[1]Dati finali'!G$42,FALSE)</f>
        <v>1.0526315789473684</v>
      </c>
      <c r="I30" s="4">
        <f>VLOOKUP($B30,'[1]Dati finali'!$B$4:$O$40,'[1]Dati finali'!I$42,FALSE)</f>
        <v>0.58094000000000001</v>
      </c>
      <c r="J30">
        <f>VLOOKUP($B30,'[1]Dati finali'!$B$4:$O$40,'[1]Dati finali'!J$42,FALSE)</f>
        <v>45962.942412958422</v>
      </c>
      <c r="K30">
        <f>VLOOKUP($B30,'[1]Dati finali'!$B$4:$O$40,'[1]Dati finali'!K$42,FALSE)</f>
        <v>18</v>
      </c>
      <c r="L30" s="7">
        <f>VLOOKUP($B30,'[1]Dati finali'!$B$4:$O$40,'[1]Dati finali'!L$42,FALSE)</f>
        <v>5352.3429720000004</v>
      </c>
    </row>
    <row r="31" spans="2:12" x14ac:dyDescent="0.35">
      <c r="B31" t="s">
        <v>2</v>
      </c>
      <c r="C31" s="14">
        <f>LN(VLOOKUP($B31,'[1]Dati finali'!$B$4:$O$40,'[1]Dati finali'!$M$42,FALSE))</f>
        <v>-3.8167128256238212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finali'!F$42,FALSE)</f>
        <v>6.9802288506269496</v>
      </c>
      <c r="H31" s="5">
        <f>VLOOKUP($B31,'[1]Dati finali'!$B$4:$O$40,'[1]Dati finali'!G$42,FALSE)</f>
        <v>0.8421052631578948</v>
      </c>
      <c r="I31" s="4">
        <f>VLOOKUP($B31,'[1]Dati finali'!$B$4:$O$40,'[1]Dati finali'!I$42,FALSE)</f>
        <v>0.5796</v>
      </c>
      <c r="J31">
        <f>VLOOKUP($B31,'[1]Dati finali'!$B$4:$O$40,'[1]Dati finali'!J$42,FALSE)</f>
        <v>14742.756017137894</v>
      </c>
      <c r="K31">
        <f>VLOOKUP($B31,'[1]Dati finali'!$B$4:$O$40,'[1]Dati finali'!K$42,FALSE)</f>
        <v>109</v>
      </c>
      <c r="L31" s="7">
        <f>VLOOKUP($B31,'[1]Dati finali'!$B$4:$O$40,'[1]Dati finali'!L$42,FALSE)</f>
        <v>4432.5246950000001</v>
      </c>
    </row>
    <row r="32" spans="2:12" x14ac:dyDescent="0.35">
      <c r="B32" t="s">
        <v>24</v>
      </c>
      <c r="C32" s="14">
        <f>LN(VLOOKUP($B32,'[1]Dati finali'!$B$4:$O$40,'[1]Dati finali'!$M$42,FALSE))</f>
        <v>-3.8167128256238212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finali'!F$42,FALSE)</f>
        <v>9.6294022671366832</v>
      </c>
      <c r="H32" s="5">
        <f>VLOOKUP($B32,'[1]Dati finali'!$B$4:$O$40,'[1]Dati finali'!G$42,FALSE)</f>
        <v>1.4736842105263159</v>
      </c>
      <c r="I32" s="4">
        <f>VLOOKUP($B32,'[1]Dati finali'!$B$4:$O$40,'[1]Dati finali'!I$42,FALSE)</f>
        <v>0.91076999999999997</v>
      </c>
      <c r="J32">
        <f>VLOOKUP($B32,'[1]Dati finali'!$B$4:$O$40,'[1]Dati finali'!J$42,FALSE)</f>
        <v>46055.498481981653</v>
      </c>
      <c r="K32">
        <f>VLOOKUP($B32,'[1]Dati finali'!$B$4:$O$40,'[1]Dati finali'!K$42,FALSE)</f>
        <v>36</v>
      </c>
      <c r="L32" s="7">
        <f>VLOOKUP($B32,'[1]Dati finali'!$B$4:$O$40,'[1]Dati finali'!L$42,FALSE)</f>
        <v>5816.8789630000001</v>
      </c>
    </row>
    <row r="33" spans="2:12" x14ac:dyDescent="0.35">
      <c r="B33" t="s">
        <v>12</v>
      </c>
      <c r="C33" s="14">
        <f>LN(VLOOKUP($B33,'[1]Dati finali'!$B$4:$O$40,'[1]Dati finali'!$M$42,FALSE))</f>
        <v>-3.6496587409606551</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finali'!F$42,FALSE)</f>
        <v>8.3204921177477473</v>
      </c>
      <c r="H33" s="5">
        <f>VLOOKUP($B33,'[1]Dati finali'!$B$4:$O$40,'[1]Dati finali'!G$42,FALSE)</f>
        <v>1.2719298245614037</v>
      </c>
      <c r="I33" s="4">
        <f>VLOOKUP($B33,'[1]Dati finali'!$B$4:$O$40,'[1]Dati finali'!I$42,FALSE)</f>
        <v>0.85325000000000006</v>
      </c>
      <c r="J33">
        <f>VLOOKUP($B33,'[1]Dati finali'!$B$4:$O$40,'[1]Dati finali'!J$42,FALSE)</f>
        <v>39356.000800448739</v>
      </c>
      <c r="K33">
        <f>VLOOKUP($B33,'[1]Dati finali'!$B$4:$O$40,'[1]Dati finali'!K$42,FALSE)</f>
        <v>1</v>
      </c>
      <c r="L33" s="7">
        <f>VLOOKUP($B33,'[1]Dati finali'!$B$4:$O$40,'[1]Dati finali'!L$42,FALSE)</f>
        <v>6690.428715</v>
      </c>
    </row>
    <row r="34" spans="2:12" x14ac:dyDescent="0.35">
      <c r="B34" t="s">
        <v>33</v>
      </c>
      <c r="C34" s="14">
        <f>LN(VLOOKUP($B34,'[1]Dati finali'!$B$4:$O$40,'[1]Dati finali'!$M$42,FALSE))</f>
        <v>-3.6119184129778081</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finali'!F$42,FALSE)</f>
        <v>4.7279349174522656</v>
      </c>
      <c r="H34" s="5">
        <f>VLOOKUP($B34,'[1]Dati finali'!$B$4:$O$40,'[1]Dati finali'!G$42,FALSE)</f>
        <v>1.2719298245614037</v>
      </c>
      <c r="I34" s="4">
        <f>VLOOKUP($B34,'[1]Dati finali'!$B$4:$O$40,'[1]Dati finali'!I$42,FALSE)</f>
        <v>0.73760999999999999</v>
      </c>
      <c r="J34">
        <f>VLOOKUP($B34,'[1]Dati finali'!$B$4:$O$40,'[1]Dati finali'!J$42,FALSE)</f>
        <v>56765.024125018397</v>
      </c>
      <c r="K34">
        <f>VLOOKUP($B34,'[1]Dati finali'!$B$4:$O$40,'[1]Dati finali'!K$42,FALSE)</f>
        <v>16</v>
      </c>
      <c r="L34" s="7">
        <f>VLOOKUP($B34,'[1]Dati finali'!$B$4:$O$40,'[1]Dati finali'!L$42,FALSE)</f>
        <v>5213.5373970000001</v>
      </c>
    </row>
    <row r="35" spans="2:12" x14ac:dyDescent="0.35">
      <c r="B35" t="s">
        <v>10</v>
      </c>
      <c r="C35" s="14">
        <f>LN(VLOOKUP($B35,'[1]Dati finali'!$B$4:$O$40,'[1]Dati finali'!$M$42,FALSE))</f>
        <v>-3.6119184129778077</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finali'!F$42,FALSE)</f>
        <v>6.0259514566103967</v>
      </c>
      <c r="H35" s="5">
        <f>VLOOKUP($B35,'[1]Dati finali'!$B$4:$O$40,'[1]Dati finali'!G$42,FALSE)</f>
        <v>1.3596491228070178</v>
      </c>
      <c r="I35" s="4">
        <f>VLOOKUP($B35,'[1]Dati finali'!$B$4:$O$40,'[1]Dati finali'!I$42,FALSE)</f>
        <v>0.87757000000000007</v>
      </c>
      <c r="J35">
        <f>VLOOKUP($B35,'[1]Dati finali'!$B$4:$O$40,'[1]Dati finali'!J$42,FALSE)</f>
        <v>45056.267280748551</v>
      </c>
      <c r="K35">
        <f>VLOOKUP($B35,'[1]Dati finali'!$B$4:$O$40,'[1]Dati finali'!K$42,FALSE)</f>
        <v>4</v>
      </c>
      <c r="L35" s="7">
        <f>VLOOKUP($B35,'[1]Dati finali'!$B$4:$O$40,'[1]Dati finali'!L$42,FALSE)</f>
        <v>6183.3256810000003</v>
      </c>
    </row>
    <row r="36" spans="2:12" x14ac:dyDescent="0.35">
      <c r="B36" t="s">
        <v>32</v>
      </c>
      <c r="C36" s="14">
        <f>LN(VLOOKUP($B36,'[1]Dati finali'!$B$4:$O$40,'[1]Dati finali'!$M$42,FALSE))</f>
        <v>-2.9374633654300153</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finali'!F$42,FALSE)</f>
        <v>4.1875443523117086</v>
      </c>
      <c r="H36" s="5">
        <f>VLOOKUP($B36,'[1]Dati finali'!$B$4:$O$40,'[1]Dati finali'!G$42,FALSE)</f>
        <v>1.2456140350877194</v>
      </c>
      <c r="I36" s="4">
        <f>VLOOKUP($B36,'[1]Dati finali'!$B$4:$O$40,'[1]Dati finali'!I$42,FALSE)</f>
        <v>0.87146000000000001</v>
      </c>
      <c r="J36">
        <f>VLOOKUP($B36,'[1]Dati finali'!$B$4:$O$40,'[1]Dati finali'!J$42,FALSE)</f>
        <v>44042.249785595603</v>
      </c>
      <c r="K36">
        <f>VLOOKUP($B36,'[1]Dati finali'!$B$4:$O$40,'[1]Dati finali'!K$42,FALSE)</f>
        <v>3</v>
      </c>
      <c r="L36" s="7">
        <f>VLOOKUP($B36,'[1]Dati finali'!$B$4:$O$40,'[1]Dati finali'!L$42,FALSE)</f>
        <v>6588.63796</v>
      </c>
    </row>
    <row r="37" spans="2:12" x14ac:dyDescent="0.35">
      <c r="B37" t="s">
        <v>17</v>
      </c>
      <c r="C37" s="14">
        <f>LN(VLOOKUP($B37,'[1]Dati finali'!$B$4:$O$40,'[1]Dati finali'!$M$42,FALSE))</f>
        <v>-1.9661128563728327</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finali'!F$42,FALSE)</f>
        <v>10.38728453100515</v>
      </c>
      <c r="H37" s="5">
        <f>VLOOKUP($B37,'[1]Dati finali'!$B$4:$O$40,'[1]Dati finali'!G$42,FALSE)</f>
        <v>1.4824561403508774</v>
      </c>
      <c r="I37" s="4">
        <f>VLOOKUP($B37,'[1]Dati finali'!$B$4:$O$40,'[1]Dati finali'!I$42,FALSE)</f>
        <v>0.93772999999999995</v>
      </c>
      <c r="J37">
        <f>VLOOKUP($B37,'[1]Dati finali'!$B$4:$O$40,'[1]Dati finali'!J$42,FALSE)</f>
        <v>46625.174468334641</v>
      </c>
      <c r="K37">
        <f>VLOOKUP($B37,'[1]Dati finali'!$B$4:$O$40,'[1]Dati finali'!K$42,FALSE)</f>
        <v>2</v>
      </c>
      <c r="L37" s="7">
        <f>VLOOKUP($B37,'[1]Dati finali'!$B$4:$O$40,'[1]Dati finali'!L$42,FALSE)</f>
        <v>7125.3528500000002</v>
      </c>
    </row>
    <row r="38" spans="2:12" x14ac:dyDescent="0.35">
      <c r="B38" t="s">
        <v>25</v>
      </c>
      <c r="C38" s="14">
        <f>LN(VLOOKUP($B38,'[1]Dati finali'!$B$4:$O$40,'[1]Dati finali'!$M$42,FALSE))</f>
        <v>-0.93649343919167449</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finali'!F$42,FALSE)</f>
        <v>8.4423499679476492</v>
      </c>
      <c r="H38" s="5">
        <f>VLOOKUP($B38,'[1]Dati finali'!$B$4:$O$40,'[1]Dati finali'!G$42,FALSE)</f>
        <v>1.56140350877193</v>
      </c>
      <c r="I38" s="4">
        <f>VLOOKUP($B38,'[1]Dati finali'!$B$4:$O$40,'[1]Dati finali'!I$42,FALSE)</f>
        <v>0.81870999999999994</v>
      </c>
      <c r="J38">
        <f>VLOOKUP($B38,'[1]Dati finali'!$B$4:$O$40,'[1]Dati finali'!J$42,FALSE)</f>
        <v>53872.17663996949</v>
      </c>
      <c r="K38">
        <f>VLOOKUP($B38,'[1]Dati finali'!$B$4:$O$40,'[1]Dati finali'!K$42,FALSE)</f>
        <v>17</v>
      </c>
      <c r="L38" s="7">
        <f>VLOOKUP($B38,'[1]Dati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0.78342072282541619</v>
      </c>
    </row>
    <row r="45" spans="2:12" x14ac:dyDescent="0.35">
      <c r="B45" t="s">
        <v>49</v>
      </c>
      <c r="C45">
        <v>0.61374802895229763</v>
      </c>
    </row>
    <row r="46" spans="2:12" x14ac:dyDescent="0.35">
      <c r="B46" s="17" t="s">
        <v>50</v>
      </c>
      <c r="C46" s="17">
        <v>0.47469731937512477</v>
      </c>
    </row>
    <row r="47" spans="2:12" x14ac:dyDescent="0.35">
      <c r="B47" t="s">
        <v>51</v>
      </c>
      <c r="C47">
        <v>0.87085225005726097</v>
      </c>
    </row>
    <row r="48" spans="2:12"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s="17">
        <v>30.126478309913789</v>
      </c>
      <c r="E52">
        <v>3.3473864788793097</v>
      </c>
      <c r="F52">
        <v>4.4138432002151609</v>
      </c>
      <c r="G52" s="17">
        <v>1.5427466155138777E-3</v>
      </c>
    </row>
    <row r="53" spans="2:10" x14ac:dyDescent="0.35">
      <c r="B53" t="s">
        <v>55</v>
      </c>
      <c r="C53">
        <v>25</v>
      </c>
      <c r="D53" s="17">
        <v>18.959591035744854</v>
      </c>
      <c r="E53">
        <v>0.7583836414297942</v>
      </c>
    </row>
    <row r="54" spans="2:10" ht="15" thickBot="1" x14ac:dyDescent="0.4">
      <c r="B54" s="8" t="s">
        <v>56</v>
      </c>
      <c r="C54" s="8">
        <v>34</v>
      </c>
      <c r="D54" s="18">
        <v>49.086069345658643</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-8.0914412353994507</v>
      </c>
      <c r="D57">
        <v>1.8030491954721868</v>
      </c>
      <c r="E57">
        <v>-4.4876430746973854</v>
      </c>
      <c r="F57">
        <v>1.4062249222737699E-4</v>
      </c>
      <c r="G57">
        <v>-11.804890565985236</v>
      </c>
      <c r="H57">
        <v>-4.3779919048136655</v>
      </c>
      <c r="I57">
        <v>-11.804890565985236</v>
      </c>
      <c r="J57">
        <v>-4.3779919048136655</v>
      </c>
    </row>
    <row r="58" spans="2:10" x14ac:dyDescent="0.35">
      <c r="B58" t="s">
        <v>35</v>
      </c>
      <c r="C58">
        <v>2.2813776318642649</v>
      </c>
      <c r="D58">
        <v>1.989426055948502</v>
      </c>
      <c r="E58">
        <v>1.1467516598783907</v>
      </c>
      <c r="F58">
        <v>0.26234158485501791</v>
      </c>
      <c r="G58">
        <v>-1.8159220282136141</v>
      </c>
      <c r="H58">
        <v>6.3786772919421439</v>
      </c>
      <c r="I58">
        <v>-1.8159220282136141</v>
      </c>
      <c r="J58">
        <v>6.3786772919421439</v>
      </c>
    </row>
    <row r="59" spans="2:10" x14ac:dyDescent="0.35">
      <c r="B59" s="17" t="s">
        <v>36</v>
      </c>
      <c r="C59">
        <v>7.3169771599443156E-5</v>
      </c>
      <c r="D59">
        <v>2.3766284803097429E-5</v>
      </c>
      <c r="E59">
        <v>3.0787214832125143</v>
      </c>
      <c r="F59" s="17">
        <v>4.9936811512194881E-3</v>
      </c>
      <c r="G59">
        <v>2.4222191791749182E-5</v>
      </c>
      <c r="H59">
        <v>1.2211735140713712E-4</v>
      </c>
      <c r="I59">
        <v>2.4222191791749182E-5</v>
      </c>
      <c r="J59">
        <v>1.2211735140713712E-4</v>
      </c>
    </row>
    <row r="60" spans="2:10" x14ac:dyDescent="0.35">
      <c r="B60" t="s">
        <v>37</v>
      </c>
      <c r="C60">
        <v>-0.21936818050960541</v>
      </c>
      <c r="D60">
        <v>3.4054569140919111</v>
      </c>
      <c r="E60">
        <v>-6.4416665969800252E-2</v>
      </c>
      <c r="F60">
        <v>0.94915078464813352</v>
      </c>
      <c r="G60">
        <v>-7.2330379848221718</v>
      </c>
      <c r="H60">
        <v>6.7943016238029603</v>
      </c>
      <c r="I60">
        <v>-7.2330379848221718</v>
      </c>
      <c r="J60">
        <v>6.7943016238029603</v>
      </c>
    </row>
    <row r="61" spans="2:10" x14ac:dyDescent="0.35">
      <c r="B61" s="17" t="s">
        <v>38</v>
      </c>
      <c r="C61">
        <v>-0.12405252687300192</v>
      </c>
      <c r="D61">
        <v>6.4727953676719116E-2</v>
      </c>
      <c r="E61">
        <v>-1.9165216854000475</v>
      </c>
      <c r="F61" s="17">
        <v>6.6798463554422982E-2</v>
      </c>
      <c r="G61">
        <v>-0.25736224291103449</v>
      </c>
      <c r="H61">
        <v>9.2571891650306548E-3</v>
      </c>
      <c r="I61">
        <v>-0.25736224291103449</v>
      </c>
      <c r="J61">
        <v>9.2571891650306548E-3</v>
      </c>
    </row>
    <row r="62" spans="2:10" x14ac:dyDescent="0.35">
      <c r="B62" t="s">
        <v>39</v>
      </c>
      <c r="C62">
        <v>0.80605028749019358</v>
      </c>
      <c r="D62">
        <v>1.1137817837277613</v>
      </c>
      <c r="E62">
        <v>0.7237057557113129</v>
      </c>
      <c r="F62">
        <v>0.47596425586126478</v>
      </c>
      <c r="G62">
        <v>-1.4878262354514662</v>
      </c>
      <c r="H62">
        <v>3.0999268104318531</v>
      </c>
      <c r="I62">
        <v>-1.4878262354514662</v>
      </c>
      <c r="J62">
        <v>3.0999268104318531</v>
      </c>
    </row>
    <row r="63" spans="2:10" x14ac:dyDescent="0.35">
      <c r="B63" t="s">
        <v>41</v>
      </c>
      <c r="C63">
        <v>-0.11859339200836487</v>
      </c>
      <c r="D63">
        <v>1.5694399812794249</v>
      </c>
      <c r="E63">
        <v>-7.5564146079473662E-2</v>
      </c>
      <c r="F63">
        <v>0.94036730735922469</v>
      </c>
      <c r="G63">
        <v>-3.3509155396857544</v>
      </c>
      <c r="H63">
        <v>3.1137287556690243</v>
      </c>
      <c r="I63">
        <v>-3.3509155396857544</v>
      </c>
      <c r="J63">
        <v>3.1137287556690243</v>
      </c>
    </row>
    <row r="64" spans="2:10" x14ac:dyDescent="0.35">
      <c r="B64" s="17" t="s">
        <v>42</v>
      </c>
      <c r="C64">
        <v>2.9956894681004255E-5</v>
      </c>
      <c r="D64">
        <v>1.4335870104541212E-5</v>
      </c>
      <c r="E64">
        <v>2.0896460739773812</v>
      </c>
      <c r="F64" s="17">
        <v>4.6983510872959329E-2</v>
      </c>
      <c r="G64">
        <v>4.3161751343818002E-7</v>
      </c>
      <c r="H64">
        <v>5.9482171848570331E-5</v>
      </c>
      <c r="I64">
        <v>4.3161751343818002E-7</v>
      </c>
      <c r="J64">
        <v>5.9482171848570331E-5</v>
      </c>
    </row>
    <row r="65" spans="2:10" x14ac:dyDescent="0.35">
      <c r="B65" s="17" t="s">
        <v>43</v>
      </c>
      <c r="C65">
        <v>1.630198714763699E-2</v>
      </c>
      <c r="D65">
        <v>8.6753443463579369E-3</v>
      </c>
      <c r="E65">
        <v>1.8791170121657306</v>
      </c>
      <c r="F65" s="17">
        <v>7.1935406691565174E-2</v>
      </c>
      <c r="G65">
        <v>-1.5652189920975397E-3</v>
      </c>
      <c r="H65">
        <v>3.4169193287371516E-2</v>
      </c>
      <c r="I65">
        <v>-1.5652189920975397E-3</v>
      </c>
      <c r="J65">
        <v>3.4169193287371516E-2</v>
      </c>
    </row>
    <row r="66" spans="2:10" ht="15" thickBot="1" x14ac:dyDescent="0.4">
      <c r="B66" s="8" t="s">
        <v>45</v>
      </c>
      <c r="C66" s="8">
        <v>1.351262875502512E-4</v>
      </c>
      <c r="D66" s="8">
        <v>2.129612186815331E-4</v>
      </c>
      <c r="E66" s="8">
        <v>0.63451124287714578</v>
      </c>
      <c r="F66" s="8">
        <v>0.53151135229097424</v>
      </c>
      <c r="G66" s="8">
        <v>-3.0347555256569203E-4</v>
      </c>
      <c r="H66" s="8">
        <v>5.7372812766619437E-4</v>
      </c>
      <c r="I66" s="8">
        <v>-3.0347555256569203E-4</v>
      </c>
      <c r="J66" s="8">
        <v>5.7372812766619437E-4</v>
      </c>
    </row>
    <row r="70" spans="2:10" x14ac:dyDescent="0.35">
      <c r="B70" t="s">
        <v>70</v>
      </c>
    </row>
    <row r="71" spans="2:10" ht="15" thickBot="1" x14ac:dyDescent="0.4"/>
    <row r="72" spans="2:10" x14ac:dyDescent="0.35">
      <c r="B72" s="9" t="s">
        <v>71</v>
      </c>
      <c r="C72" s="9" t="s">
        <v>77</v>
      </c>
      <c r="D72" s="9" t="s">
        <v>73</v>
      </c>
    </row>
    <row r="73" spans="2:10" x14ac:dyDescent="0.35">
      <c r="B73">
        <v>1</v>
      </c>
      <c r="C73">
        <v>-5.4947087612899388</v>
      </c>
      <c r="D73">
        <v>-0.71989933713225263</v>
      </c>
    </row>
    <row r="74" spans="2:10" x14ac:dyDescent="0.35">
      <c r="B74">
        <v>2</v>
      </c>
      <c r="C74">
        <v>-6.0173477793064842</v>
      </c>
      <c r="D74">
        <v>-0.19726031911570718</v>
      </c>
    </row>
    <row r="75" spans="2:10" x14ac:dyDescent="0.35">
      <c r="B75">
        <v>3</v>
      </c>
      <c r="C75">
        <v>-5.2647435922062398</v>
      </c>
      <c r="D75">
        <v>-0.94986450621595164</v>
      </c>
    </row>
    <row r="76" spans="2:10" x14ac:dyDescent="0.35">
      <c r="B76">
        <v>4</v>
      </c>
      <c r="C76">
        <v>-4.8951274182187881</v>
      </c>
      <c r="D76">
        <v>-1.3194806802034034</v>
      </c>
    </row>
    <row r="77" spans="2:10" x14ac:dyDescent="0.35">
      <c r="B77">
        <v>5</v>
      </c>
      <c r="C77">
        <v>-5.3585018086245535</v>
      </c>
      <c r="D77">
        <v>-0.85610628979763792</v>
      </c>
    </row>
    <row r="78" spans="2:10" x14ac:dyDescent="0.35">
      <c r="B78">
        <v>6</v>
      </c>
      <c r="C78">
        <v>-4.6897562128601216</v>
      </c>
      <c r="D78">
        <v>-1.1193867774539061</v>
      </c>
    </row>
    <row r="79" spans="2:10" x14ac:dyDescent="0.35">
      <c r="B79">
        <v>7</v>
      </c>
      <c r="C79">
        <v>-5.3544104014631584</v>
      </c>
      <c r="D79">
        <v>-0.45473258885086931</v>
      </c>
    </row>
    <row r="80" spans="2:10" x14ac:dyDescent="0.35">
      <c r="B80">
        <v>8</v>
      </c>
      <c r="C80">
        <v>-5.5669850072448446</v>
      </c>
      <c r="D80">
        <v>4.5524089382598554E-2</v>
      </c>
    </row>
    <row r="81" spans="2:4" x14ac:dyDescent="0.35">
      <c r="B81">
        <v>9</v>
      </c>
      <c r="C81">
        <v>-5.0174184569074791</v>
      </c>
      <c r="D81">
        <v>-0.5040424609547669</v>
      </c>
    </row>
    <row r="82" spans="2:4" x14ac:dyDescent="0.35">
      <c r="B82">
        <v>10</v>
      </c>
      <c r="C82">
        <v>-5.2115413665617591</v>
      </c>
      <c r="D82">
        <v>-0.30991955130048687</v>
      </c>
    </row>
    <row r="83" spans="2:4" x14ac:dyDescent="0.35">
      <c r="B83">
        <v>11</v>
      </c>
      <c r="C83">
        <v>-4.1734204520210954</v>
      </c>
      <c r="D83">
        <v>-0.94257535773298695</v>
      </c>
    </row>
    <row r="84" spans="2:4" x14ac:dyDescent="0.35">
      <c r="B84">
        <v>12</v>
      </c>
      <c r="C84">
        <v>-4.8595244317362623</v>
      </c>
      <c r="D84">
        <v>-0.25647137801782005</v>
      </c>
    </row>
    <row r="85" spans="2:4" x14ac:dyDescent="0.35">
      <c r="B85">
        <v>13</v>
      </c>
      <c r="C85">
        <v>-5.1726213152001108</v>
      </c>
      <c r="D85">
        <v>5.6625505446028512E-2</v>
      </c>
    </row>
    <row r="86" spans="2:4" x14ac:dyDescent="0.35">
      <c r="B86">
        <v>14</v>
      </c>
      <c r="C86">
        <v>-4.8105405760012374</v>
      </c>
      <c r="D86">
        <v>-0.15130455392558595</v>
      </c>
    </row>
    <row r="87" spans="2:4" x14ac:dyDescent="0.35">
      <c r="B87">
        <v>15</v>
      </c>
      <c r="C87">
        <v>-3.7098079853488342</v>
      </c>
      <c r="D87">
        <v>-1.2520371445779892</v>
      </c>
    </row>
    <row r="88" spans="2:4" x14ac:dyDescent="0.35">
      <c r="B88">
        <v>16</v>
      </c>
      <c r="C88">
        <v>-5.2064186601368991</v>
      </c>
      <c r="D88">
        <v>0.37810492283459762</v>
      </c>
    </row>
    <row r="89" spans="2:4" x14ac:dyDescent="0.35">
      <c r="B89">
        <v>17</v>
      </c>
      <c r="C89">
        <v>-5.2610243691166039</v>
      </c>
      <c r="D89">
        <v>0.55049366747068618</v>
      </c>
    </row>
    <row r="90" spans="2:4" x14ac:dyDescent="0.35">
      <c r="B90">
        <v>18</v>
      </c>
      <c r="C90">
        <v>-4.6194518000394353</v>
      </c>
      <c r="D90">
        <v>1.4281614051344427E-2</v>
      </c>
    </row>
    <row r="91" spans="2:4" x14ac:dyDescent="0.35">
      <c r="B91">
        <v>19</v>
      </c>
      <c r="C91">
        <v>-4.823955548390213</v>
      </c>
      <c r="D91">
        <v>0.31409554220644686</v>
      </c>
    </row>
    <row r="92" spans="2:4" x14ac:dyDescent="0.35">
      <c r="B92">
        <v>20</v>
      </c>
      <c r="C92">
        <v>-5.1259607156625711</v>
      </c>
      <c r="D92">
        <v>0.70311208646843415</v>
      </c>
    </row>
    <row r="93" spans="2:4" x14ac:dyDescent="0.35">
      <c r="B93">
        <v>21</v>
      </c>
      <c r="C93">
        <v>-4.1140324427486146</v>
      </c>
      <c r="D93">
        <v>-0.30881618644552233</v>
      </c>
    </row>
    <row r="94" spans="2:4" x14ac:dyDescent="0.35">
      <c r="B94">
        <v>22</v>
      </c>
      <c r="C94">
        <v>-4.6999836977450906</v>
      </c>
      <c r="D94">
        <v>0.50027861986516342</v>
      </c>
    </row>
    <row r="95" spans="2:4" x14ac:dyDescent="0.35">
      <c r="B95">
        <v>23</v>
      </c>
      <c r="C95">
        <v>-4.5891299354297495</v>
      </c>
      <c r="D95">
        <v>0.57174641434377715</v>
      </c>
    </row>
    <row r="96" spans="2:4" x14ac:dyDescent="0.35">
      <c r="B96">
        <v>24</v>
      </c>
      <c r="C96">
        <v>-3.6441622730002798</v>
      </c>
      <c r="D96">
        <v>-0.31915402681541671</v>
      </c>
    </row>
    <row r="97" spans="2:4" x14ac:dyDescent="0.35">
      <c r="B97">
        <v>25</v>
      </c>
      <c r="C97">
        <v>-4.4599102739049492</v>
      </c>
      <c r="D97">
        <v>0.49659397408925265</v>
      </c>
    </row>
    <row r="98" spans="2:4" x14ac:dyDescent="0.35">
      <c r="B98">
        <v>26</v>
      </c>
      <c r="C98">
        <v>-5.3718414915384942</v>
      </c>
      <c r="D98">
        <v>1.4085251917227977</v>
      </c>
    </row>
    <row r="99" spans="2:4" x14ac:dyDescent="0.35">
      <c r="B99">
        <v>27</v>
      </c>
      <c r="C99">
        <v>-4.6040467500093651</v>
      </c>
      <c r="D99">
        <v>0.69202374458121918</v>
      </c>
    </row>
    <row r="100" spans="2:4" x14ac:dyDescent="0.35">
      <c r="B100">
        <v>28</v>
      </c>
      <c r="C100">
        <v>-5.0365643210603048</v>
      </c>
      <c r="D100">
        <v>1.2198514954364836</v>
      </c>
    </row>
    <row r="101" spans="2:4" x14ac:dyDescent="0.35">
      <c r="B101">
        <v>29</v>
      </c>
      <c r="C101">
        <v>-4.1479309511978268</v>
      </c>
      <c r="D101">
        <v>0.33121812557400565</v>
      </c>
    </row>
    <row r="102" spans="2:4" x14ac:dyDescent="0.35">
      <c r="B102">
        <v>30</v>
      </c>
      <c r="C102">
        <v>-4.022310641570237</v>
      </c>
      <c r="D102">
        <v>0.37265190060958187</v>
      </c>
    </row>
    <row r="103" spans="2:4" x14ac:dyDescent="0.35">
      <c r="B103">
        <v>31</v>
      </c>
      <c r="C103">
        <v>-3.5907381269178207</v>
      </c>
      <c r="D103">
        <v>-2.1180286059987452E-2</v>
      </c>
    </row>
    <row r="104" spans="2:4" x14ac:dyDescent="0.35">
      <c r="B104">
        <v>32</v>
      </c>
      <c r="C104">
        <v>-4.3423722968494785</v>
      </c>
      <c r="D104">
        <v>0.73045388387167076</v>
      </c>
    </row>
    <row r="105" spans="2:4" x14ac:dyDescent="0.35">
      <c r="B105">
        <v>33</v>
      </c>
      <c r="C105">
        <v>-3.5525236372845344</v>
      </c>
      <c r="D105">
        <v>0.61506027185451906</v>
      </c>
    </row>
    <row r="106" spans="2:4" x14ac:dyDescent="0.35">
      <c r="B106">
        <v>34</v>
      </c>
      <c r="C106">
        <v>-1.029794487944</v>
      </c>
      <c r="D106">
        <v>-0.93631836842883276</v>
      </c>
    </row>
    <row r="107" spans="2:4" ht="15" thickBot="1" x14ac:dyDescent="0.4">
      <c r="B107" s="8">
        <v>35</v>
      </c>
      <c r="C107" s="8">
        <v>-2.5544022024121924</v>
      </c>
      <c r="D107" s="8">
        <v>1.6179087632205178</v>
      </c>
    </row>
  </sheetData>
  <conditionalFormatting sqref="B4:C38">
    <cfRule type="cellIs" dxfId="36" priority="1" operator="equal">
      <formula>0</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D0197-1FAD-49B1-ABE2-6F62958F1E33}">
  <dimension ref="B3:K108"/>
  <sheetViews>
    <sheetView zoomScale="90" zoomScaleNormal="90" workbookViewId="0">
      <selection activeCell="G3" sqref="G3"/>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7.08984375" bestFit="1" customWidth="1"/>
    <col min="7" max="7" width="19.1796875" customWidth="1"/>
    <col min="8" max="8" width="14.81640625" bestFit="1" customWidth="1"/>
    <col min="9" max="9" width="16.90625" bestFit="1" customWidth="1"/>
    <col min="10" max="10" width="19.26953125" customWidth="1"/>
    <col min="11" max="11" width="16.81640625" customWidth="1"/>
  </cols>
  <sheetData>
    <row r="3" spans="2:11" ht="48" x14ac:dyDescent="0.35">
      <c r="C3" s="1" t="s">
        <v>44</v>
      </c>
      <c r="D3" s="1" t="s">
        <v>35</v>
      </c>
      <c r="E3" s="1" t="s">
        <v>36</v>
      </c>
      <c r="F3" s="1" t="s">
        <v>39</v>
      </c>
      <c r="G3" s="1" t="s">
        <v>40</v>
      </c>
      <c r="H3" s="1" t="s">
        <v>41</v>
      </c>
      <c r="I3" s="1" t="s">
        <v>42</v>
      </c>
      <c r="J3" s="1" t="s">
        <v>43</v>
      </c>
      <c r="K3" s="1" t="s">
        <v>45</v>
      </c>
    </row>
    <row r="4" spans="2:11" x14ac:dyDescent="0.35">
      <c r="B4" t="s">
        <v>9</v>
      </c>
      <c r="C4" s="3">
        <f>VLOOKUP($B4,'[1]Dati finali'!$B$4:$O$40,'[1]Dati finali'!$M$42,FALSE)</f>
        <v>2E-3</v>
      </c>
      <c r="D4" s="2">
        <f>VLOOKUP($B4,'[1]Dati finali'!$B$4:$O$40,'[1]Dati finali'!C$42,FALSE)</f>
        <v>0.23899999999999999</v>
      </c>
      <c r="E4" s="6">
        <f>VLOOKUP($B4,'[1]Dati finali'!$B$4:$O$40,'[1]Dati finali'!D$42,FALSE)</f>
        <v>6258.8910370365938</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VLOOKUP($B4,'[1]Dati finali'!$B$4:$O$40,'[1]Dati finali'!K$42,FALSE)</f>
        <v>27</v>
      </c>
      <c r="K4" s="7">
        <f>VLOOKUP($B4,'[1]Dati finali'!$B$4:$O$40,'[1]Dati finali'!L$42,FALSE)</f>
        <v>5561.476705</v>
      </c>
    </row>
    <row r="5" spans="2:11" x14ac:dyDescent="0.35">
      <c r="B5" t="s">
        <v>11</v>
      </c>
      <c r="C5" s="3">
        <f>VLOOKUP($B5,'[1]Dati finali'!$B$4:$O$40,'[1]Dati finali'!$M$42,FALSE)</f>
        <v>2E-3</v>
      </c>
      <c r="D5" s="2">
        <f>VLOOKUP($B5,'[1]Dati finali'!$B$4:$O$40,'[1]Dati finali'!C$42,FALSE)</f>
        <v>0.39700000000000002</v>
      </c>
      <c r="E5" s="6">
        <f>VLOOKUP($B5,'[1]Dati finali'!$B$4:$O$40,'[1]Dati finali'!D$42,FALSE)</f>
        <v>6732.3674731561114</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VLOOKUP($B5,'[1]Dati finali'!$B$4:$O$40,'[1]Dati finali'!K$42,FALSE)</f>
        <v>8</v>
      </c>
      <c r="K5" s="7">
        <f>VLOOKUP($B5,'[1]Dati finali'!$B$4:$O$40,'[1]Dati finali'!L$42,FALSE)</f>
        <v>6592.3394420000004</v>
      </c>
    </row>
    <row r="6" spans="2:11" x14ac:dyDescent="0.35">
      <c r="B6" t="s">
        <v>15</v>
      </c>
      <c r="C6" s="3">
        <f>VLOOKUP($B6,'[1]Dati finali'!$B$4:$O$40,'[1]Dati finali'!$M$42,FALSE)</f>
        <v>2E-3</v>
      </c>
      <c r="D6" s="2">
        <f>VLOOKUP($B6,'[1]Dati finali'!$B$4:$O$40,'[1]Dati finali'!C$42,FALSE)</f>
        <v>0.31</v>
      </c>
      <c r="E6" s="6">
        <f>VLOOKUP($B6,'[1]Dati finali'!$B$4:$O$40,'[1]Dati finali'!D$42,FALSE)</f>
        <v>5062.6064215523229</v>
      </c>
      <c r="F6" s="5">
        <f>VLOOKUP($B6,'[1]Dati finali'!$B$4:$O$40,'[1]Dati finali'!G$42,FALSE)</f>
        <v>1.3508771929824563</v>
      </c>
      <c r="G6" s="2">
        <f>VLOOKUP($B6,'[1]Dati finali'!$B$4:$O$40,'[1]Dati finali'!H$42,FALSE)</f>
        <v>0.28974708171206226</v>
      </c>
      <c r="H6" s="4">
        <f>VLOOKUP($B6,'[1]Dati finali'!$B$4:$O$40,'[1]Dati finali'!I$42,FALSE)</f>
        <v>0.78724000000000005</v>
      </c>
      <c r="I6">
        <f>VLOOKUP($B6,'[1]Dati finali'!$B$4:$O$40,'[1]Dati finali'!J$42,FALSE)</f>
        <v>24212.197302170782</v>
      </c>
      <c r="J6">
        <f>VLOOKUP($B6,'[1]Dati finali'!$B$4:$O$40,'[1]Dati finali'!K$42,FALSE)</f>
        <v>21</v>
      </c>
      <c r="K6" s="7">
        <f>VLOOKUP($B6,'[1]Dati finali'!$B$4:$O$40,'[1]Dati finali'!L$42,FALSE)</f>
        <v>4215.9879979999996</v>
      </c>
    </row>
    <row r="7" spans="2:11" x14ac:dyDescent="0.35">
      <c r="B7" t="s">
        <v>19</v>
      </c>
      <c r="C7" s="3">
        <f>VLOOKUP($B7,'[1]Dati finali'!$B$4:$O$40,'[1]Dati finali'!$M$42,FALSE)</f>
        <v>2E-3</v>
      </c>
      <c r="D7" s="2">
        <f>VLOOKUP($B7,'[1]Dati finali'!$B$4:$O$40,'[1]Dati finali'!C$42,FALSE)</f>
        <v>0.187</v>
      </c>
      <c r="E7" s="6">
        <f>VLOOKUP($B7,'[1]Dati finali'!$B$4:$O$40,'[1]Dati finali'!D$42,FALSE)</f>
        <v>5002.4066798773592</v>
      </c>
      <c r="F7" s="5">
        <f>VLOOKUP($B7,'[1]Dati finali'!$B$4:$O$40,'[1]Dati finali'!G$42,FALSE)</f>
        <v>1.4122807017543861</v>
      </c>
      <c r="G7" s="2">
        <f>VLOOKUP($B7,'[1]Dati finali'!$B$4:$O$40,'[1]Dati finali'!H$42,FALSE)</f>
        <v>0.37279399585921325</v>
      </c>
      <c r="H7" s="4">
        <f>VLOOKUP($B7,'[1]Dati finali'!$B$4:$O$40,'[1]Dati finali'!I$42,FALSE)</f>
        <v>0.70144000000000006</v>
      </c>
      <c r="I7">
        <f>VLOOKUP($B7,'[1]Dati finali'!$B$4:$O$40,'[1]Dati finali'!J$42,FALSE)</f>
        <v>34585.035786649052</v>
      </c>
      <c r="J7">
        <f>VLOOKUP($B7,'[1]Dati finali'!$B$4:$O$40,'[1]Dati finali'!K$42,FALSE)</f>
        <v>29</v>
      </c>
      <c r="K7" s="7">
        <f>VLOOKUP($B7,'[1]Dati finali'!$B$4:$O$40,'[1]Dati finali'!L$42,FALSE)</f>
        <v>4652.762874</v>
      </c>
    </row>
    <row r="8" spans="2:11" x14ac:dyDescent="0.35">
      <c r="B8" t="s">
        <v>26</v>
      </c>
      <c r="C8" s="3">
        <f>VLOOKUP($B8,'[1]Dati finali'!$B$4:$O$40,'[1]Dati finali'!$M$42,FALSE)</f>
        <v>2E-3</v>
      </c>
      <c r="D8" s="2">
        <f>VLOOKUP($B8,'[1]Dati finali'!$B$4:$O$40,'[1]Dati finali'!C$42,FALSE)</f>
        <v>0.29899999999999999</v>
      </c>
      <c r="E8" s="6">
        <f>VLOOKUP($B8,'[1]Dati finali'!$B$4:$O$40,'[1]Dati finali'!D$42,FALSE)</f>
        <v>3971.7997613105531</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VLOOKUP($B8,'[1]Dati finali'!$B$4:$O$40,'[1]Dati finali'!K$42,FALSE)</f>
        <v>38</v>
      </c>
      <c r="K8" s="7">
        <f>VLOOKUP($B8,'[1]Dati finali'!$B$4:$O$40,'[1]Dati finali'!L$42,FALSE)</f>
        <v>5798.3715529999999</v>
      </c>
    </row>
    <row r="9" spans="2:11" x14ac:dyDescent="0.35">
      <c r="B9" t="s">
        <v>21</v>
      </c>
      <c r="C9" s="3">
        <f>VLOOKUP($B9,'[1]Dati finali'!$B$4:$O$40,'[1]Dati finali'!$M$42,FALSE)</f>
        <v>3.0000000000000001E-3</v>
      </c>
      <c r="D9" s="2">
        <f>VLOOKUP($B9,'[1]Dati finali'!$B$4:$O$40,'[1]Dati finali'!C$42,FALSE)</f>
        <v>0.40299999999999997</v>
      </c>
      <c r="E9" s="6">
        <f>VLOOKUP($B9,'[1]Dati finali'!$B$4:$O$40,'[1]Dati finali'!D$42,FALSE)</f>
        <v>3821.1451704373976</v>
      </c>
      <c r="F9" s="5">
        <f>VLOOKUP($B9,'[1]Dati finali'!$B$4:$O$40,'[1]Dati finali'!G$42,FALSE)</f>
        <v>1.0175438596491229</v>
      </c>
      <c r="G9" s="2">
        <f>VLOOKUP($B9,'[1]Dati finali'!$B$4:$O$40,'[1]Dati finali'!H$42,FALSE)</f>
        <v>0.48558139534883721</v>
      </c>
      <c r="H9" s="4">
        <f>VLOOKUP($B9,'[1]Dati finali'!$B$4:$O$40,'[1]Dati finali'!I$42,FALSE)</f>
        <v>0.67516000000000009</v>
      </c>
      <c r="I9">
        <f>VLOOKUP($B9,'[1]Dati finali'!$B$4:$O$40,'[1]Dati finali'!J$42,FALSE)</f>
        <v>28945.214455971793</v>
      </c>
      <c r="J9">
        <f>VLOOKUP($B9,'[1]Dati finali'!$B$4:$O$40,'[1]Dati finali'!K$42,FALSE)</f>
        <v>23</v>
      </c>
      <c r="K9" s="7">
        <f>VLOOKUP($B9,'[1]Dati finali'!$B$4:$O$40,'[1]Dati finali'!L$42,FALSE)</f>
        <v>6066.7289979999996</v>
      </c>
    </row>
    <row r="10" spans="2:11" x14ac:dyDescent="0.35">
      <c r="B10" t="s">
        <v>28</v>
      </c>
      <c r="C10" s="3">
        <f>VLOOKUP($B10,'[1]Dati finali'!$B$4:$O$40,'[1]Dati finali'!$M$42,FALSE)</f>
        <v>3.0000000000000001E-3</v>
      </c>
      <c r="D10" s="2">
        <f>VLOOKUP($B10,'[1]Dati finali'!$B$4:$O$40,'[1]Dati finali'!C$42,FALSE)</f>
        <v>0.17600000000000002</v>
      </c>
      <c r="E10" s="6">
        <f>VLOOKUP($B10,'[1]Dati finali'!$B$4:$O$40,'[1]Dati finali'!D$42,FALSE)</f>
        <v>2584.4117872644297</v>
      </c>
      <c r="F10" s="5">
        <f>VLOOKUP($B10,'[1]Dati finali'!$B$4:$O$40,'[1]Dati finali'!G$42,FALSE)</f>
        <v>1.0175438596491229</v>
      </c>
      <c r="G10" s="2">
        <f>VLOOKUP($B10,'[1]Dati finali'!$B$4:$O$40,'[1]Dati finali'!H$42,FALSE)</f>
        <v>0.41427188940092169</v>
      </c>
      <c r="H10" s="4">
        <f>VLOOKUP($B10,'[1]Dati finali'!$B$4:$O$40,'[1]Dati finali'!I$42,FALSE)</f>
        <v>0.53935999999999995</v>
      </c>
      <c r="I10">
        <f>VLOOKUP($B10,'[1]Dati finali'!$B$4:$O$40,'[1]Dati finali'!J$42,FALSE)</f>
        <v>23383.132051156193</v>
      </c>
      <c r="J10">
        <f>VLOOKUP($B10,'[1]Dati finali'!$B$4:$O$40,'[1]Dati finali'!K$42,FALSE)</f>
        <v>34</v>
      </c>
      <c r="K10" s="7">
        <f>VLOOKUP($B10,'[1]Dati finali'!$B$4:$O$40,'[1]Dati finali'!L$42,FALSE)</f>
        <v>4935.9262470000003</v>
      </c>
    </row>
    <row r="11" spans="2:11" x14ac:dyDescent="0.35">
      <c r="B11" t="s">
        <v>7</v>
      </c>
      <c r="C11" s="3">
        <f>VLOOKUP($B11,'[1]Dati finali'!$B$4:$O$40,'[1]Dati finali'!$M$42,FALSE)</f>
        <v>4.0000000000000001E-3</v>
      </c>
      <c r="D11" s="2">
        <f>VLOOKUP($B11,'[1]Dati finali'!$B$4:$O$40,'[1]Dati finali'!C$42,FALSE)</f>
        <v>0.27800000000000002</v>
      </c>
      <c r="E11" s="6">
        <f>VLOOKUP($B11,'[1]Dati finali'!$B$4:$O$40,'[1]Dati finali'!D$42,FALSE)</f>
        <v>4708.9274575723102</v>
      </c>
      <c r="F11" s="5">
        <f>VLOOKUP($B11,'[1]Dati finali'!$B$4:$O$40,'[1]Dati finali'!G$42,FALSE)</f>
        <v>0.97368421052631593</v>
      </c>
      <c r="G11" s="2">
        <f>VLOOKUP($B11,'[1]Dati finali'!$B$4:$O$40,'[1]Dati finali'!H$42,FALSE)</f>
        <v>0.15651982378854626</v>
      </c>
      <c r="H11" s="4">
        <f>VLOOKUP($B11,'[1]Dati finali'!$B$4:$O$40,'[1]Dati finali'!I$42,FALSE)</f>
        <v>0.74668999999999996</v>
      </c>
      <c r="I11">
        <f>VLOOKUP($B11,'[1]Dati finali'!$B$4:$O$40,'[1]Dati finali'!J$42,FALSE)</f>
        <v>18375.433481661283</v>
      </c>
      <c r="J11">
        <f>VLOOKUP($B11,'[1]Dati finali'!$B$4:$O$40,'[1]Dati finali'!K$42,FALSE)</f>
        <v>33</v>
      </c>
      <c r="K11" s="7">
        <f>VLOOKUP($B11,'[1]Dati finali'!$B$4:$O$40,'[1]Dati finali'!L$42,FALSE)</f>
        <v>4747.1506650000001</v>
      </c>
    </row>
    <row r="12" spans="2:11" x14ac:dyDescent="0.35">
      <c r="B12" t="s">
        <v>23</v>
      </c>
      <c r="C12" s="3">
        <f>VLOOKUP($B12,'[1]Dati finali'!$B$4:$O$40,'[1]Dati finali'!$M$42,FALSE)</f>
        <v>4.0000000000000001E-3</v>
      </c>
      <c r="D12" s="2">
        <f>VLOOKUP($B12,'[1]Dati finali'!$B$4:$O$40,'[1]Dati finali'!C$42,FALSE)</f>
        <v>0.23899999999999999</v>
      </c>
      <c r="E12" s="6">
        <f>VLOOKUP($B12,'[1]Dati finali'!$B$4:$O$40,'[1]Dati finali'!D$42,FALSE)</f>
        <v>4924.5440194404428</v>
      </c>
      <c r="F12" s="5">
        <f>VLOOKUP($B12,'[1]Dati finali'!$B$4:$O$40,'[1]Dati finali'!G$42,FALSE)</f>
        <v>1.192982456140351</v>
      </c>
      <c r="G12" s="2">
        <f>VLOOKUP($B12,'[1]Dati finali'!$B$4:$O$40,'[1]Dati finali'!H$42,FALSE)</f>
        <v>0.16675000000000001</v>
      </c>
      <c r="H12" s="4">
        <f>VLOOKUP($B12,'[1]Dati finali'!$B$4:$O$40,'[1]Dati finali'!I$42,FALSE)</f>
        <v>0.94546000000000008</v>
      </c>
      <c r="I12">
        <f>VLOOKUP($B12,'[1]Dati finali'!$B$4:$O$40,'[1]Dati finali'!J$42,FALSE)</f>
        <v>35994.860216078843</v>
      </c>
      <c r="J12">
        <f>VLOOKUP($B12,'[1]Dati finali'!$B$4:$O$40,'[1]Dati finali'!K$42,FALSE)</f>
        <v>9</v>
      </c>
      <c r="K12" s="7">
        <f>VLOOKUP($B12,'[1]Dati finali'!$B$4:$O$40,'[1]Dati finali'!L$42,FALSE)</f>
        <v>3986.496114</v>
      </c>
    </row>
    <row r="13" spans="2:11" x14ac:dyDescent="0.35">
      <c r="B13" t="s">
        <v>29</v>
      </c>
      <c r="C13" s="3">
        <f>VLOOKUP($B13,'[1]Dati finali'!$B$4:$O$40,'[1]Dati finali'!$M$42,FALSE)</f>
        <v>4.0000000000000001E-3</v>
      </c>
      <c r="D13" s="2">
        <f>VLOOKUP($B13,'[1]Dati finali'!$B$4:$O$40,'[1]Dati finali'!C$42,FALSE)</f>
        <v>0.23100000000000001</v>
      </c>
      <c r="E13" s="6">
        <f>VLOOKUP($B13,'[1]Dati finali'!$B$4:$O$40,'[1]Dati finali'!D$42,FALSE)</f>
        <v>5137.0738351939754</v>
      </c>
      <c r="F13" s="5">
        <f>VLOOKUP($B13,'[1]Dati finali'!$B$4:$O$40,'[1]Dati finali'!G$42,FALSE)</f>
        <v>1.1578947368421053</v>
      </c>
      <c r="G13" s="2">
        <f>VLOOKUP($B13,'[1]Dati finali'!$B$4:$O$40,'[1]Dati finali'!H$42,FALSE)</f>
        <v>0.24461254612546127</v>
      </c>
      <c r="H13" s="4">
        <f>VLOOKUP($B13,'[1]Dati finali'!$B$4:$O$40,'[1]Dati finali'!I$42,FALSE)</f>
        <v>0.53750999999999993</v>
      </c>
      <c r="I13">
        <f>VLOOKUP($B13,'[1]Dati finali'!$B$4:$O$40,'[1]Dati finali'!J$42,FALSE)</f>
        <v>27733.754503235035</v>
      </c>
      <c r="J13">
        <f>VLOOKUP($B13,'[1]Dati finali'!$B$4:$O$40,'[1]Dati finali'!K$42,FALSE)</f>
        <v>24</v>
      </c>
      <c r="K13" s="7">
        <f>VLOOKUP($B13,'[1]Dati finali'!$B$4:$O$40,'[1]Dati finali'!L$42,FALSE)</f>
        <v>5348.64149</v>
      </c>
    </row>
    <row r="14" spans="2:11" x14ac:dyDescent="0.35">
      <c r="B14" t="s">
        <v>6</v>
      </c>
      <c r="C14" s="3">
        <f>VLOOKUP($B14,'[1]Dati finali'!$B$4:$O$40,'[1]Dati finali'!$M$42,FALSE)</f>
        <v>6.0000000000000001E-3</v>
      </c>
      <c r="D14" s="2">
        <f>VLOOKUP($B14,'[1]Dati finali'!$B$4:$O$40,'[1]Dati finali'!C$42,FALSE)</f>
        <v>0.40299999999999997</v>
      </c>
      <c r="E14" s="6">
        <f>VLOOKUP($B14,'[1]Dati finali'!$B$4:$O$40,'[1]Dati finali'!D$42,FALSE)</f>
        <v>7709.1230778824656</v>
      </c>
      <c r="F14" s="5">
        <f>VLOOKUP($B14,'[1]Dati finali'!$B$4:$O$40,'[1]Dati finali'!G$42,FALSE)</f>
        <v>1.2543859649122808</v>
      </c>
      <c r="G14" s="2">
        <f>VLOOKUP($B14,'[1]Dati finali'!$B$4:$O$40,'[1]Dati finali'!H$42,FALSE)</f>
        <v>0.16570760233918128</v>
      </c>
      <c r="H14" s="4">
        <f>VLOOKUP($B14,'[1]Dati finali'!$B$4:$O$40,'[1]Dati finali'!I$42,FALSE)</f>
        <v>0.97960999999999998</v>
      </c>
      <c r="I14">
        <f>VLOOKUP($B14,'[1]Dati finali'!$B$4:$O$40,'[1]Dati finali'!J$42,FALSE)</f>
        <v>41965.08520658395</v>
      </c>
      <c r="J14">
        <f>VLOOKUP($B14,'[1]Dati finali'!$B$4:$O$40,'[1]Dati finali'!K$42,FALSE)</f>
        <v>41</v>
      </c>
      <c r="K14" s="7">
        <f>VLOOKUP($B14,'[1]Dati finali'!$B$4:$O$40,'[1]Dati finali'!L$42,FALSE)</f>
        <v>5646.6107910000001</v>
      </c>
    </row>
    <row r="15" spans="2:11" x14ac:dyDescent="0.35">
      <c r="B15" t="s">
        <v>20</v>
      </c>
      <c r="C15" s="3">
        <f>VLOOKUP($B15,'[1]Dati finali'!$B$4:$O$40,'[1]Dati finali'!$M$42,FALSE)</f>
        <v>6.0000000000000001E-3</v>
      </c>
      <c r="D15" s="2">
        <f>VLOOKUP($B15,'[1]Dati finali'!$B$4:$O$40,'[1]Dati finali'!C$42,FALSE)</f>
        <v>0.33899999999999997</v>
      </c>
      <c r="E15" s="6">
        <f>VLOOKUP($B15,'[1]Dati finali'!$B$4:$O$40,'[1]Dati finali'!D$42,FALSE)</f>
        <v>3507.4045206547157</v>
      </c>
      <c r="F15" s="5">
        <f>VLOOKUP($B15,'[1]Dati finali'!$B$4:$O$40,'[1]Dati finali'!G$42,FALSE)</f>
        <v>1.0175438596491229</v>
      </c>
      <c r="G15" s="2">
        <f>VLOOKUP($B15,'[1]Dati finali'!$B$4:$O$40,'[1]Dati finali'!H$42,FALSE)</f>
        <v>0.54400000000000004</v>
      </c>
      <c r="H15" s="4">
        <f>VLOOKUP($B15,'[1]Dati finali'!$B$4:$O$40,'[1]Dati finali'!I$42,FALSE)</f>
        <v>0.68075000000000008</v>
      </c>
      <c r="I15">
        <f>VLOOKUP($B15,'[1]Dati finali'!$B$4:$O$40,'[1]Dati finali'!J$42,FALSE)</f>
        <v>24735.816612986935</v>
      </c>
      <c r="J15">
        <f>VLOOKUP($B15,'[1]Dati finali'!$B$4:$O$40,'[1]Dati finali'!K$42,FALSE)</f>
        <v>22</v>
      </c>
      <c r="K15" s="7">
        <f>VLOOKUP($B15,'[1]Dati finali'!$B$4:$O$40,'[1]Dati finali'!L$42,FALSE)</f>
        <v>6316.579033</v>
      </c>
    </row>
    <row r="16" spans="2:11" x14ac:dyDescent="0.35">
      <c r="B16" t="s">
        <v>31</v>
      </c>
      <c r="C16" s="3">
        <f>VLOOKUP($B16,'[1]Dati finali'!$B$4:$O$40,'[1]Dati finali'!$M$42,FALSE)</f>
        <v>6.0000000000000001E-3</v>
      </c>
      <c r="D16" s="2">
        <f>VLOOKUP($B16,'[1]Dati finali'!$B$4:$O$40,'[1]Dati finali'!C$42,FALSE)</f>
        <v>0.36399999999999999</v>
      </c>
      <c r="E16" s="6">
        <f>VLOOKUP($B16,'[1]Dati finali'!$B$4:$O$40,'[1]Dati finali'!D$42,FALSE)</f>
        <v>5355.9870055822093</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VLOOKUP($B16,'[1]Dati finali'!$B$4:$O$40,'[1]Dati finali'!K$42,FALSE)</f>
        <v>6</v>
      </c>
      <c r="K16" s="7">
        <f>VLOOKUP($B16,'[1]Dati finali'!$B$4:$O$40,'[1]Dati finali'!L$42,FALSE)</f>
        <v>4488.0469249999996</v>
      </c>
    </row>
    <row r="17" spans="2:11" x14ac:dyDescent="0.35">
      <c r="B17" t="s">
        <v>8</v>
      </c>
      <c r="C17" s="3">
        <f>VLOOKUP($B17,'[1]Dati finali'!$B$4:$O$40,'[1]Dati finali'!$M$42,FALSE)</f>
        <v>7.0000000000000001E-3</v>
      </c>
      <c r="D17" s="2">
        <f>VLOOKUP($B17,'[1]Dati finali'!$B$4:$O$40,'[1]Dati finali'!C$42,FALSE)</f>
        <v>0.42499999999999999</v>
      </c>
      <c r="E17" s="6">
        <f>VLOOKUP($B17,'[1]Dati finali'!$B$4:$O$40,'[1]Dati finali'!D$42,FALSE)</f>
        <v>3624.8957527885314</v>
      </c>
      <c r="F17" s="5">
        <f>VLOOKUP($B17,'[1]Dati finali'!$B$4:$O$40,'[1]Dati finali'!G$42,FALSE)</f>
        <v>1.0789473684210527</v>
      </c>
      <c r="G17" s="2">
        <f>VLOOKUP($B17,'[1]Dati finali'!$B$4:$O$40,'[1]Dati finali'!H$42,FALSE)</f>
        <v>8.6530612244897956E-2</v>
      </c>
      <c r="H17" s="4">
        <f>VLOOKUP($B17,'[1]Dati finali'!$B$4:$O$40,'[1]Dati finali'!I$42,FALSE)</f>
        <v>0.66835999999999995</v>
      </c>
      <c r="I17">
        <f>VLOOKUP($B17,'[1]Dati finali'!$B$4:$O$40,'[1]Dati finali'!J$42,FALSE)</f>
        <v>30266.202047392988</v>
      </c>
      <c r="J17">
        <f>VLOOKUP($B17,'[1]Dati finali'!$B$4:$O$40,'[1]Dati finali'!K$42,FALSE)</f>
        <v>40</v>
      </c>
      <c r="K17" s="7">
        <f>VLOOKUP($B17,'[1]Dati finali'!$B$4:$O$40,'[1]Dati finali'!L$42,FALSE)</f>
        <v>3905.06351</v>
      </c>
    </row>
    <row r="18" spans="2:11" x14ac:dyDescent="0.35">
      <c r="B18" t="s">
        <v>18</v>
      </c>
      <c r="C18" s="3">
        <f>VLOOKUP($B18,'[1]Dati finali'!$B$4:$O$40,'[1]Dati finali'!$M$42,FALSE)</f>
        <v>7.0000000000000001E-3</v>
      </c>
      <c r="D18" s="2">
        <f>VLOOKUP($B18,'[1]Dati finali'!$B$4:$O$40,'[1]Dati finali'!C$42,FALSE)</f>
        <v>0.46500000000000002</v>
      </c>
      <c r="E18" s="6">
        <f>VLOOKUP($B18,'[1]Dati finali'!$B$4:$O$40,'[1]Dati finali'!D$42,FALSE)</f>
        <v>5672.0641341079581</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VLOOKUP($B18,'[1]Dati finali'!$B$4:$O$40,'[1]Dati finali'!K$42,FALSE)</f>
        <v>19</v>
      </c>
      <c r="K18" s="7">
        <f>VLOOKUP($B18,'[1]Dati finali'!$B$4:$O$40,'[1]Dati finali'!L$42,FALSE)</f>
        <v>5924.2219409999998</v>
      </c>
    </row>
    <row r="19" spans="2:11" x14ac:dyDescent="0.35">
      <c r="B19" t="s">
        <v>30</v>
      </c>
      <c r="C19" s="3">
        <f>VLOOKUP($B19,'[1]Dati finali'!$B$4:$O$40,'[1]Dati finali'!$M$42,FALSE)</f>
        <v>8.0000000000000002E-3</v>
      </c>
      <c r="D19" s="2">
        <f>VLOOKUP($B19,'[1]Dati finali'!$B$4:$O$40,'[1]Dati finali'!C$42,FALSE)</f>
        <v>0.32500000000000001</v>
      </c>
      <c r="E19" s="6">
        <f>VLOOKUP($B19,'[1]Dati finali'!$B$4:$O$40,'[1]Dati finali'!D$42,FALSE)</f>
        <v>6727.9993016421113</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VLOOKUP($B19,'[1]Dati finali'!$B$4:$O$40,'[1]Dati finali'!K$42,FALSE)</f>
        <v>5</v>
      </c>
      <c r="K19" s="7">
        <f>VLOOKUP($B19,'[1]Dati finali'!$B$4:$O$40,'[1]Dati finali'!L$42,FALSE)</f>
        <v>5115.4481239999996</v>
      </c>
    </row>
    <row r="20" spans="2:11" x14ac:dyDescent="0.35">
      <c r="B20" t="s">
        <v>16</v>
      </c>
      <c r="C20" s="3">
        <f>VLOOKUP($B20,'[1]Dati finali'!$B$4:$O$40,'[1]Dati finali'!$M$42,FALSE)</f>
        <v>9.0000000000000011E-3</v>
      </c>
      <c r="D20" s="2">
        <f>VLOOKUP($B20,'[1]Dati finali'!$B$4:$O$40,'[1]Dati finali'!C$42,FALSE)</f>
        <v>0.24100000000000002</v>
      </c>
      <c r="E20" s="6">
        <f>VLOOKUP($B20,'[1]Dati finali'!$B$4:$O$40,'[1]Dati finali'!D$42,FALSE)</f>
        <v>3965.9582334833499</v>
      </c>
      <c r="F20" s="5">
        <f>VLOOKUP($B20,'[1]Dati finali'!$B$4:$O$40,'[1]Dati finali'!G$42,FALSE)</f>
        <v>1.0350877192982457</v>
      </c>
      <c r="G20" s="2">
        <f>VLOOKUP($B20,'[1]Dati finali'!$B$4:$O$40,'[1]Dati finali'!H$42,FALSE)</f>
        <v>0.10078369905956112</v>
      </c>
      <c r="H20" s="4">
        <f>VLOOKUP($B20,'[1]Dati finali'!$B$4:$O$40,'[1]Dati finali'!I$42,FALSE)</f>
        <v>0.71062000000000003</v>
      </c>
      <c r="I20">
        <f>VLOOKUP($B20,'[1]Dati finali'!$B$4:$O$40,'[1]Dati finali'!J$42,FALSE)</f>
        <v>24656.045439859558</v>
      </c>
      <c r="J20">
        <f>VLOOKUP($B20,'[1]Dati finali'!$B$4:$O$40,'[1]Dati finali'!K$42,FALSE)</f>
        <v>28</v>
      </c>
      <c r="K20" s="7">
        <f>VLOOKUP($B20,'[1]Dati finali'!$B$4:$O$40,'[1]Dati finali'!L$42,FALSE)</f>
        <v>5272.761109</v>
      </c>
    </row>
    <row r="21" spans="2:11" x14ac:dyDescent="0.35">
      <c r="B21" t="s">
        <v>4</v>
      </c>
      <c r="C21" s="3">
        <f>VLOOKUP($B21,'[1]Dati finali'!$B$4:$O$40,'[1]Dati finali'!$M$42,FALSE)</f>
        <v>0.01</v>
      </c>
      <c r="D21" s="2">
        <f>VLOOKUP($B21,'[1]Dati finali'!$B$4:$O$40,'[1]Dati finali'!C$42,FALSE)</f>
        <v>0.51440529000000002</v>
      </c>
      <c r="E21" s="6">
        <f>VLOOKUP($B21,'[1]Dati finali'!$B$4:$O$40,'[1]Dati finali'!D$42,FALSE)</f>
        <v>7819.7146359093622</v>
      </c>
      <c r="F21" s="5">
        <f>VLOOKUP($B21,'[1]Dati finali'!$B$4:$O$40,'[1]Dati finali'!G$42,FALSE)</f>
        <v>0.92982456140350889</v>
      </c>
      <c r="G21" s="2">
        <f>VLOOKUP($B21,'[1]Dati finali'!$B$4:$O$40,'[1]Dati finali'!H$42,FALSE)</f>
        <v>0.15845754764042702</v>
      </c>
      <c r="H21" s="4">
        <f>VLOOKUP($B21,'[1]Dati finali'!$B$4:$O$40,'[1]Dati finali'!I$42,FALSE)</f>
        <v>0.91535</v>
      </c>
      <c r="I21">
        <f>VLOOKUP($B21,'[1]Dati finali'!$B$4:$O$40,'[1]Dati finali'!J$42,FALSE)</f>
        <v>37964.025726503154</v>
      </c>
      <c r="J21">
        <f>VLOOKUP($B21,'[1]Dati finali'!$B$4:$O$40,'[1]Dati finali'!K$42,FALSE)</f>
        <v>39</v>
      </c>
      <c r="K21" s="7">
        <f>VLOOKUP($B21,'[1]Dati finali'!$B$4:$O$40,'[1]Dati finali'!L$42,FALSE)</f>
        <v>3958.7349989999998</v>
      </c>
    </row>
    <row r="22" spans="2:11" x14ac:dyDescent="0.35">
      <c r="B22" t="s">
        <v>0</v>
      </c>
      <c r="C22" s="3">
        <f>VLOOKUP($B22,'[1]Dati finali'!$B$4:$O$40,'[1]Dati finali'!$M$42,FALSE)</f>
        <v>1.0999999999999999E-2</v>
      </c>
      <c r="D22" s="2">
        <f>VLOOKUP($B22,'[1]Dati finali'!$B$4:$O$40,'[1]Dati finali'!C$42,FALSE)</f>
        <v>0.56714520000000002</v>
      </c>
      <c r="E22" s="6">
        <f>VLOOKUP($B22,'[1]Dati finali'!$B$4:$O$40,'[1]Dati finali'!D$42,FALSE)</f>
        <v>15545.535110560899</v>
      </c>
      <c r="F22" s="5">
        <f>VLOOKUP($B22,'[1]Dati finali'!$B$4:$O$40,'[1]Dati finali'!G$42,FALSE)</f>
        <v>0.71052631578947378</v>
      </c>
      <c r="G22" s="2">
        <f>VLOOKUP($B22,'[1]Dati finali'!$B$4:$O$40,'[1]Dati finali'!H$42,FALSE)</f>
        <v>0.65241799578693949</v>
      </c>
      <c r="H22" s="4">
        <f>VLOOKUP($B22,'[1]Dati finali'!$B$4:$O$40,'[1]Dati finali'!I$42,FALSE)</f>
        <v>0.81349999999999989</v>
      </c>
      <c r="I22">
        <f>VLOOKUP($B22,'[1]Dati finali'!$B$4:$O$40,'[1]Dati finali'!J$42,FALSE)</f>
        <v>40969.205896074651</v>
      </c>
      <c r="J22">
        <f>VLOOKUP($B22,'[1]Dati finali'!$B$4:$O$40,'[1]Dati finali'!K$42,FALSE)</f>
        <v>25</v>
      </c>
      <c r="K22" s="7">
        <f>VLOOKUP($B22,'[1]Dati finali'!$B$4:$O$40,'[1]Dati finali'!L$42,FALSE)</f>
        <v>5046.9707070000004</v>
      </c>
    </row>
    <row r="23" spans="2:11" x14ac:dyDescent="0.35">
      <c r="B23" t="s">
        <v>1</v>
      </c>
      <c r="C23" s="3">
        <f>VLOOKUP($B23,'[1]Dati finali'!$B$4:$O$40,'[1]Dati finali'!$M$42,FALSE)</f>
        <v>1.2E-2</v>
      </c>
      <c r="D23" s="2">
        <f>VLOOKUP($B23,'[1]Dati finali'!$B$4:$O$40,'[1]Dati finali'!C$42,FALSE)</f>
        <v>0.46356799999999998</v>
      </c>
      <c r="E23" s="6">
        <f>VLOOKUP($B23,'[1]Dati finali'!$B$4:$O$40,'[1]Dati finali'!D$42,FALSE)</f>
        <v>12984.333107020604</v>
      </c>
      <c r="F23" s="5">
        <f>VLOOKUP($B23,'[1]Dati finali'!$B$4:$O$40,'[1]Dati finali'!G$42,FALSE)</f>
        <v>0.6228070175438597</v>
      </c>
      <c r="G23" s="2">
        <f>VLOOKUP($B23,'[1]Dati finali'!$B$4:$O$40,'[1]Dati finali'!H$42,FALSE)</f>
        <v>0.14652498907518571</v>
      </c>
      <c r="H23" s="4">
        <f>VLOOKUP($B23,'[1]Dati finali'!$B$4:$O$40,'[1]Dati finali'!I$42,FALSE)</f>
        <v>0.82058000000000009</v>
      </c>
      <c r="I23">
        <f>VLOOKUP($B23,'[1]Dati finali'!$B$4:$O$40,'[1]Dati finali'!J$42,FALSE)</f>
        <v>52220.756109073707</v>
      </c>
      <c r="J23">
        <f>VLOOKUP($B23,'[1]Dati finali'!$B$4:$O$40,'[1]Dati finali'!K$42,FALSE)</f>
        <v>26</v>
      </c>
      <c r="K23" s="7">
        <f>VLOOKUP($B23,'[1]Dati finali'!$B$4:$O$40,'[1]Dati finali'!L$42,FALSE)</f>
        <v>4499.1513709999999</v>
      </c>
    </row>
    <row r="24" spans="2:11" x14ac:dyDescent="0.35">
      <c r="B24" t="s">
        <v>3</v>
      </c>
      <c r="C24" s="3">
        <f>VLOOKUP($B24,'[1]Dati finali'!$B$4:$O$40,'[1]Dati finali'!$M$42,FALSE)</f>
        <v>1.2E-2</v>
      </c>
      <c r="D24" s="2">
        <f>VLOOKUP($B24,'[1]Dati finali'!$B$4:$O$40,'[1]Dati finali'!C$42,FALSE)</f>
        <v>0.47744723999999999</v>
      </c>
      <c r="E24" s="6">
        <f>VLOOKUP($B24,'[1]Dati finali'!$B$4:$O$40,'[1]Dati finali'!D$42,FALSE)</f>
        <v>10496.5136719641</v>
      </c>
      <c r="F24" s="5">
        <f>VLOOKUP($B24,'[1]Dati finali'!$B$4:$O$40,'[1]Dati finali'!G$42,FALSE)</f>
        <v>1.0701754385964912</v>
      </c>
      <c r="G24" s="2">
        <f>VLOOKUP($B24,'[1]Dati finali'!$B$4:$O$40,'[1]Dati finali'!H$42,FALSE)</f>
        <v>2.8395721925133691E-2</v>
      </c>
      <c r="H24" s="4">
        <f>VLOOKUP($B24,'[1]Dati finali'!$B$4:$O$40,'[1]Dati finali'!I$42,FALSE)</f>
        <v>0.81503000000000003</v>
      </c>
      <c r="I24">
        <f>VLOOKUP($B24,'[1]Dati finali'!$B$4:$O$40,'[1]Dati finali'!J$42,FALSE)</f>
        <v>33627.430244398442</v>
      </c>
      <c r="J24">
        <f>VLOOKUP($B24,'[1]Dati finali'!$B$4:$O$40,'[1]Dati finali'!K$42,FALSE)</f>
        <v>80</v>
      </c>
      <c r="K24" s="7">
        <f>VLOOKUP($B24,'[1]Dati finali'!$B$4:$O$40,'[1]Dati finali'!L$42,FALSE)</f>
        <v>4166.0179909999997</v>
      </c>
    </row>
    <row r="25" spans="2:11" x14ac:dyDescent="0.35">
      <c r="B25" t="s">
        <v>14</v>
      </c>
      <c r="C25" s="3">
        <f>VLOOKUP($B25,'[1]Dati finali'!$B$4:$O$40,'[1]Dati finali'!$M$42,FALSE)</f>
        <v>1.4999999999999999E-2</v>
      </c>
      <c r="D25" s="2">
        <f>VLOOKUP($B25,'[1]Dati finali'!$B$4:$O$40,'[1]Dati finali'!C$42,FALSE)</f>
        <v>0.28600000000000003</v>
      </c>
      <c r="E25" s="6">
        <f>VLOOKUP($B25,'[1]Dati finali'!$B$4:$O$40,'[1]Dati finali'!D$42,FALSE)</f>
        <v>7035.4829747167596</v>
      </c>
      <c r="F25" s="5">
        <f>VLOOKUP($B25,'[1]Dati finali'!$B$4:$O$40,'[1]Dati finali'!G$42,FALSE)</f>
        <v>1.2192982456140351</v>
      </c>
      <c r="G25" s="2">
        <f>VLOOKUP($B25,'[1]Dati finali'!$B$4:$O$40,'[1]Dati finali'!H$42,FALSE)</f>
        <v>0.29015868125096289</v>
      </c>
      <c r="H25" s="4">
        <f>VLOOKUP($B25,'[1]Dati finali'!$B$4:$O$40,'[1]Dati finali'!I$42,FALSE)</f>
        <v>0.77260999999999991</v>
      </c>
      <c r="I25">
        <f>VLOOKUP($B25,'[1]Dati finali'!$B$4:$O$40,'[1]Dati finali'!J$42,FALSE)</f>
        <v>44420.07979267578</v>
      </c>
      <c r="J25">
        <f>VLOOKUP($B25,'[1]Dati finali'!$B$4:$O$40,'[1]Dati finali'!K$42,FALSE)</f>
        <v>30</v>
      </c>
      <c r="K25" s="7">
        <f>VLOOKUP($B25,'[1]Dati finali'!$B$4:$O$40,'[1]Dati finali'!L$42,FALSE)</f>
        <v>5829.8341499999997</v>
      </c>
    </row>
    <row r="26" spans="2:11" x14ac:dyDescent="0.35">
      <c r="B26" t="s">
        <v>13</v>
      </c>
      <c r="C26" s="3">
        <f>VLOOKUP($B26,'[1]Dati finali'!$B$4:$O$40,'[1]Dati finali'!$M$42,FALSE)</f>
        <v>1.8000000000000002E-2</v>
      </c>
      <c r="D26" s="2">
        <f>VLOOKUP($B26,'[1]Dati finali'!$B$4:$O$40,'[1]Dati finali'!C$42,FALSE)</f>
        <v>0.35200000000000004</v>
      </c>
      <c r="E26" s="6">
        <f>VLOOKUP($B26,'[1]Dati finali'!$B$4:$O$40,'[1]Dati finali'!D$42,FALSE)</f>
        <v>6939.5223108140935</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VLOOKUP($B26,'[1]Dati finali'!$B$4:$O$40,'[1]Dati finali'!K$42,FALSE)</f>
        <v>10</v>
      </c>
      <c r="K26" s="7">
        <f>VLOOKUP($B26,'[1]Dati finali'!$B$4:$O$40,'[1]Dati finali'!L$42,FALSE)</f>
        <v>5422.6711299999997</v>
      </c>
    </row>
    <row r="27" spans="2:11" x14ac:dyDescent="0.35">
      <c r="B27" t="s">
        <v>22</v>
      </c>
      <c r="C27" s="3">
        <f>VLOOKUP($B27,'[1]Dati finali'!$B$4:$O$40,'[1]Dati finali'!$M$42,FALSE)</f>
        <v>1.9E-2</v>
      </c>
      <c r="D27" s="2">
        <f>VLOOKUP($B27,'[1]Dati finali'!$B$4:$O$40,'[1]Dati finali'!C$42,FALSE)</f>
        <v>0.39899999999999997</v>
      </c>
      <c r="E27" s="6">
        <f>VLOOKUP($B27,'[1]Dati finali'!$B$4:$O$40,'[1]Dati finali'!D$42,FALSE)</f>
        <v>13914.678448875555</v>
      </c>
      <c r="F27" s="5">
        <f>VLOOKUP($B27,'[1]Dati finali'!$B$4:$O$40,'[1]Dati finali'!G$42,FALSE)</f>
        <v>1.0438596491228072</v>
      </c>
      <c r="G27" s="2">
        <f>VLOOKUP($B27,'[1]Dati finali'!$B$4:$O$40,'[1]Dati finali'!H$42,FALSE)</f>
        <v>0.19813043478260869</v>
      </c>
      <c r="H27" s="4">
        <f>VLOOKUP($B27,'[1]Dati finali'!$B$4:$O$40,'[1]Dati finali'!I$42,FALSE)</f>
        <v>0.90727000000000002</v>
      </c>
      <c r="I27">
        <f>VLOOKUP($B27,'[1]Dati finali'!$B$4:$O$40,'[1]Dati finali'!J$42,FALSE)</f>
        <v>91004.175298679198</v>
      </c>
      <c r="J27">
        <f>VLOOKUP($B27,'[1]Dati finali'!$B$4:$O$40,'[1]Dati finali'!K$42,FALSE)</f>
        <v>20</v>
      </c>
      <c r="K27" s="7">
        <f>VLOOKUP($B27,'[1]Dati finali'!$B$4:$O$40,'[1]Dati finali'!L$42,FALSE)</f>
        <v>5509.6559569999999</v>
      </c>
    </row>
    <row r="28" spans="2:11" x14ac:dyDescent="0.35">
      <c r="B28" t="s">
        <v>34</v>
      </c>
      <c r="C28" s="3">
        <f>VLOOKUP($B28,'[1]Dati finali'!$B$4:$O$40,'[1]Dati finali'!$M$42,FALSE)</f>
        <v>1.9E-2</v>
      </c>
      <c r="D28" s="2">
        <f>VLOOKUP($B28,'[1]Dati finali'!$B$4:$O$40,'[1]Dati finali'!C$42,FALSE)</f>
        <v>0.42799999999999999</v>
      </c>
      <c r="E28" s="6">
        <f>VLOOKUP($B28,'[1]Dati finali'!$B$4:$O$40,'[1]Dati finali'!D$42,FALSE)</f>
        <v>5129.5277927901998</v>
      </c>
      <c r="F28" s="5">
        <f>VLOOKUP($B28,'[1]Dati finali'!$B$4:$O$40,'[1]Dati finali'!G$42,FALSE)</f>
        <v>1.2807017543859649</v>
      </c>
      <c r="G28" s="2">
        <f>VLOOKUP($B28,'[1]Dati finali'!$B$4:$O$40,'[1]Dati finali'!H$42,FALSE)</f>
        <v>0.24521508544490278</v>
      </c>
      <c r="H28" s="4">
        <f>VLOOKUP($B28,'[1]Dati finali'!$B$4:$O$40,'[1]Dati finali'!I$42,FALSE)</f>
        <v>0.83143</v>
      </c>
      <c r="I28">
        <f>VLOOKUP($B28,'[1]Dati finali'!$B$4:$O$40,'[1]Dati finali'!J$42,FALSE)</f>
        <v>37955.073294435715</v>
      </c>
      <c r="J28">
        <f>VLOOKUP($B28,'[1]Dati finali'!$B$4:$O$40,'[1]Dati finali'!K$42,FALSE)</f>
        <v>12</v>
      </c>
      <c r="K28" s="7">
        <f>VLOOKUP($B28,'[1]Dati finali'!$B$4:$O$40,'[1]Dati finali'!L$42,FALSE)</f>
        <v>5729.8941359999999</v>
      </c>
    </row>
    <row r="29" spans="2:11" x14ac:dyDescent="0.35">
      <c r="B29" t="s">
        <v>27</v>
      </c>
      <c r="C29" s="3">
        <f>VLOOKUP($B29,'[1]Dati finali'!$B$4:$O$40,'[1]Dati finali'!$M$42,FALSE)</f>
        <v>1.9000000000000003E-2</v>
      </c>
      <c r="D29" s="2">
        <f>VLOOKUP($B29,'[1]Dati finali'!$B$4:$O$40,'[1]Dati finali'!C$42,FALSE)</f>
        <v>0.24</v>
      </c>
      <c r="E29" s="6">
        <f>VLOOKUP($B29,'[1]Dati finali'!$B$4:$O$40,'[1]Dati finali'!D$42,FALSE)</f>
        <v>4662.6007998029436</v>
      </c>
      <c r="F29" s="5">
        <f>VLOOKUP($B29,'[1]Dati finali'!$B$4:$O$40,'[1]Dati finali'!G$42,FALSE)</f>
        <v>1.3508771929824563</v>
      </c>
      <c r="G29" s="2">
        <f>VLOOKUP($B29,'[1]Dati finali'!$B$4:$O$40,'[1]Dati finali'!H$42,FALSE)</f>
        <v>0.53502487562189049</v>
      </c>
      <c r="H29" s="4">
        <f>VLOOKUP($B29,'[1]Dati finali'!$B$4:$O$40,'[1]Dati finali'!I$42,FALSE)</f>
        <v>0.64651999999999998</v>
      </c>
      <c r="I29">
        <f>VLOOKUP($B29,'[1]Dati finali'!$B$4:$O$40,'[1]Dati finali'!J$42,FALSE)</f>
        <v>27783.081655469832</v>
      </c>
      <c r="J29">
        <f>VLOOKUP($B29,'[1]Dati finali'!$B$4:$O$40,'[1]Dati finali'!K$42,FALSE)</f>
        <v>7</v>
      </c>
      <c r="K29" s="7">
        <f>VLOOKUP($B29,'[1]Dati finali'!$B$4:$O$40,'[1]Dati finali'!L$42,FALSE)</f>
        <v>4297.4206020000001</v>
      </c>
    </row>
    <row r="30" spans="2:11" x14ac:dyDescent="0.35">
      <c r="B30" t="s">
        <v>5</v>
      </c>
      <c r="C30" s="3">
        <f>VLOOKUP($B30,'[1]Dati finali'!$B$4:$O$40,'[1]Dati finali'!$M$42,FALSE)</f>
        <v>0.02</v>
      </c>
      <c r="D30" s="2">
        <f>VLOOKUP($B30,'[1]Dati finali'!$B$4:$O$40,'[1]Dati finali'!C$42,FALSE)</f>
        <v>0.32400000000000001</v>
      </c>
      <c r="E30" s="6">
        <f>VLOOKUP($B30,'[1]Dati finali'!$B$4:$O$40,'[1]Dati finali'!D$42,FALSE)</f>
        <v>8355.8419518213377</v>
      </c>
      <c r="F30" s="5">
        <f>VLOOKUP($B30,'[1]Dati finali'!$B$4:$O$40,'[1]Dati finali'!G$42,FALSE)</f>
        <v>1.0526315789473684</v>
      </c>
      <c r="G30" s="2">
        <f>VLOOKUP($B30,'[1]Dati finali'!$B$4:$O$40,'[1]Dati finali'!H$42,FALSE)</f>
        <v>0.74774668630338736</v>
      </c>
      <c r="H30" s="4">
        <f>VLOOKUP($B30,'[1]Dati finali'!$B$4:$O$40,'[1]Dati finali'!I$42,FALSE)</f>
        <v>0.58094000000000001</v>
      </c>
      <c r="I30">
        <f>VLOOKUP($B30,'[1]Dati finali'!$B$4:$O$40,'[1]Dati finali'!J$42,FALSE)</f>
        <v>45962.942412958422</v>
      </c>
      <c r="J30">
        <f>VLOOKUP($B30,'[1]Dati finali'!$B$4:$O$40,'[1]Dati finali'!K$42,FALSE)</f>
        <v>18</v>
      </c>
      <c r="K30" s="7">
        <f>VLOOKUP($B30,'[1]Dati finali'!$B$4:$O$40,'[1]Dati finali'!L$42,FALSE)</f>
        <v>5352.3429720000004</v>
      </c>
    </row>
    <row r="31" spans="2:11" x14ac:dyDescent="0.35">
      <c r="B31" t="s">
        <v>2</v>
      </c>
      <c r="C31" s="3">
        <f>VLOOKUP($B31,'[1]Dati finali'!$B$4:$O$40,'[1]Dati finali'!$M$42,FALSE)</f>
        <v>2.1999999999999999E-2</v>
      </c>
      <c r="D31" s="2">
        <f>VLOOKUP($B31,'[1]Dati finali'!$B$4:$O$40,'[1]Dati finali'!C$42,FALSE)</f>
        <v>9.6811743000000006E-2</v>
      </c>
      <c r="E31" s="6">
        <f>VLOOKUP($B31,'[1]Dati finali'!$B$4:$O$40,'[1]Dati finali'!D$42,FALSE)</f>
        <v>3927.0444999890051</v>
      </c>
      <c r="F31" s="5">
        <f>VLOOKUP($B31,'[1]Dati finali'!$B$4:$O$40,'[1]Dati finali'!G$42,FALSE)</f>
        <v>0.8421052631578948</v>
      </c>
      <c r="G31" s="2">
        <f>VLOOKUP($B31,'[1]Dati finali'!$B$4:$O$40,'[1]Dati finali'!H$42,FALSE)</f>
        <v>0.24825304897932565</v>
      </c>
      <c r="H31" s="4">
        <f>VLOOKUP($B31,'[1]Dati finali'!$B$4:$O$40,'[1]Dati finali'!I$42,FALSE)</f>
        <v>0.5796</v>
      </c>
      <c r="I31">
        <f>VLOOKUP($B31,'[1]Dati finali'!$B$4:$O$40,'[1]Dati finali'!J$42,FALSE)</f>
        <v>14742.756017137894</v>
      </c>
      <c r="J31">
        <f>VLOOKUP($B31,'[1]Dati finali'!$B$4:$O$40,'[1]Dati finali'!K$42,FALSE)</f>
        <v>109</v>
      </c>
      <c r="K31" s="7">
        <f>VLOOKUP($B31,'[1]Dati finali'!$B$4:$O$40,'[1]Dati finali'!L$42,FALSE)</f>
        <v>4432.5246950000001</v>
      </c>
    </row>
    <row r="32" spans="2:11" x14ac:dyDescent="0.35">
      <c r="B32" t="s">
        <v>24</v>
      </c>
      <c r="C32" s="3">
        <f>VLOOKUP($B32,'[1]Dati finali'!$B$4:$O$40,'[1]Dati finali'!$M$42,FALSE)</f>
        <v>2.1999999999999999E-2</v>
      </c>
      <c r="D32" s="2">
        <f>VLOOKUP($B32,'[1]Dati finali'!$B$4:$O$40,'[1]Dati finali'!C$42,FALSE)</f>
        <v>0.37200000000000005</v>
      </c>
      <c r="E32" s="6">
        <f>VLOOKUP($B32,'[1]Dati finali'!$B$4:$O$40,'[1]Dati finali'!D$42,FALSE)</f>
        <v>6712.7747582450002</v>
      </c>
      <c r="F32" s="5">
        <f>VLOOKUP($B32,'[1]Dati finali'!$B$4:$O$40,'[1]Dati finali'!G$42,FALSE)</f>
        <v>1.4736842105263159</v>
      </c>
      <c r="G32" s="2">
        <f>VLOOKUP($B32,'[1]Dati finali'!$B$4:$O$40,'[1]Dati finali'!H$42,FALSE)</f>
        <v>0.12103298611111112</v>
      </c>
      <c r="H32" s="4">
        <f>VLOOKUP($B32,'[1]Dati finali'!$B$4:$O$40,'[1]Dati finali'!I$42,FALSE)</f>
        <v>0.91076999999999997</v>
      </c>
      <c r="I32">
        <f>VLOOKUP($B32,'[1]Dati finali'!$B$4:$O$40,'[1]Dati finali'!J$42,FALSE)</f>
        <v>46055.498481981653</v>
      </c>
      <c r="J32">
        <f>VLOOKUP($B32,'[1]Dati finali'!$B$4:$O$40,'[1]Dati finali'!K$42,FALSE)</f>
        <v>36</v>
      </c>
      <c r="K32" s="7">
        <f>VLOOKUP($B32,'[1]Dati finali'!$B$4:$O$40,'[1]Dati finali'!L$42,FALSE)</f>
        <v>5816.8789630000001</v>
      </c>
    </row>
    <row r="33" spans="2:11" x14ac:dyDescent="0.35">
      <c r="B33" t="s">
        <v>12</v>
      </c>
      <c r="C33" s="3">
        <f>VLOOKUP($B33,'[1]Dati finali'!$B$4:$O$40,'[1]Dati finali'!$M$42,FALSE)</f>
        <v>2.5999999999999999E-2</v>
      </c>
      <c r="D33" s="2">
        <f>VLOOKUP($B33,'[1]Dati finali'!$B$4:$O$40,'[1]Dati finali'!C$42,FALSE)</f>
        <v>0.43700000000000006</v>
      </c>
      <c r="E33" s="6">
        <f>VLOOKUP($B33,'[1]Dati finali'!$B$4:$O$40,'[1]Dati finali'!D$42,FALSE)</f>
        <v>15249.989380230236</v>
      </c>
      <c r="F33" s="5">
        <f>VLOOKUP($B33,'[1]Dati finali'!$B$4:$O$40,'[1]Dati finali'!G$42,FALSE)</f>
        <v>1.2719298245614037</v>
      </c>
      <c r="G33" s="2">
        <f>VLOOKUP($B33,'[1]Dati finali'!$B$4:$O$40,'[1]Dati finali'!H$42,FALSE)</f>
        <v>0.4419622093023256</v>
      </c>
      <c r="H33" s="4">
        <f>VLOOKUP($B33,'[1]Dati finali'!$B$4:$O$40,'[1]Dati finali'!I$42,FALSE)</f>
        <v>0.85325000000000006</v>
      </c>
      <c r="I33">
        <f>VLOOKUP($B33,'[1]Dati finali'!$B$4:$O$40,'[1]Dati finali'!J$42,FALSE)</f>
        <v>39356.000800448739</v>
      </c>
      <c r="J33">
        <f>VLOOKUP($B33,'[1]Dati finali'!$B$4:$O$40,'[1]Dati finali'!K$42,FALSE)</f>
        <v>1</v>
      </c>
      <c r="K33" s="7">
        <f>VLOOKUP($B33,'[1]Dati finali'!$B$4:$O$40,'[1]Dati finali'!L$42,FALSE)</f>
        <v>6690.428715</v>
      </c>
    </row>
    <row r="34" spans="2:11" x14ac:dyDescent="0.35">
      <c r="B34" t="s">
        <v>33</v>
      </c>
      <c r="C34" s="3">
        <f>VLOOKUP($B34,'[1]Dati finali'!$B$4:$O$40,'[1]Dati finali'!$M$42,FALSE)</f>
        <v>2.7E-2</v>
      </c>
      <c r="D34" s="2">
        <f>VLOOKUP($B34,'[1]Dati finali'!$B$4:$O$40,'[1]Dati finali'!C$42,FALSE)</f>
        <v>0.42599999999999999</v>
      </c>
      <c r="E34" s="6">
        <f>VLOOKUP($B34,'[1]Dati finali'!$B$4:$O$40,'[1]Dati finali'!D$42,FALSE)</f>
        <v>7520.1660249450188</v>
      </c>
      <c r="F34" s="5">
        <f>VLOOKUP($B34,'[1]Dati finali'!$B$4:$O$40,'[1]Dati finali'!G$42,FALSE)</f>
        <v>1.2719298245614037</v>
      </c>
      <c r="G34" s="2">
        <f>VLOOKUP($B34,'[1]Dati finali'!$B$4:$O$40,'[1]Dati finali'!H$42,FALSE)</f>
        <v>0.56096439169139467</v>
      </c>
      <c r="H34" s="4">
        <f>VLOOKUP($B34,'[1]Dati finali'!$B$4:$O$40,'[1]Dati finali'!I$42,FALSE)</f>
        <v>0.73760999999999999</v>
      </c>
      <c r="I34">
        <f>VLOOKUP($B34,'[1]Dati finali'!$B$4:$O$40,'[1]Dati finali'!J$42,FALSE)</f>
        <v>56765.024125018397</v>
      </c>
      <c r="J34">
        <f>VLOOKUP($B34,'[1]Dati finali'!$B$4:$O$40,'[1]Dati finali'!K$42,FALSE)</f>
        <v>16</v>
      </c>
      <c r="K34" s="7">
        <f>VLOOKUP($B34,'[1]Dati finali'!$B$4:$O$40,'[1]Dati finali'!L$42,FALSE)</f>
        <v>5213.5373970000001</v>
      </c>
    </row>
    <row r="35" spans="2:11" x14ac:dyDescent="0.35">
      <c r="B35" t="s">
        <v>10</v>
      </c>
      <c r="C35" s="3">
        <f>VLOOKUP($B35,'[1]Dati finali'!$B$4:$O$40,'[1]Dati finali'!$M$42,FALSE)</f>
        <v>2.7000000000000003E-2</v>
      </c>
      <c r="D35" s="2">
        <f>VLOOKUP($B35,'[1]Dati finali'!$B$4:$O$40,'[1]Dati finali'!C$42,FALSE)</f>
        <v>0.39100000000000001</v>
      </c>
      <c r="E35" s="6">
        <f>VLOOKUP($B35,'[1]Dati finali'!$B$4:$O$40,'[1]Dati finali'!D$42,FALSE)</f>
        <v>5858.8015362874821</v>
      </c>
      <c r="F35" s="5">
        <f>VLOOKUP($B35,'[1]Dati finali'!$B$4:$O$40,'[1]Dati finali'!G$42,FALSE)</f>
        <v>1.3596491228070178</v>
      </c>
      <c r="G35" s="2">
        <f>VLOOKUP($B35,'[1]Dati finali'!$B$4:$O$40,'[1]Dati finali'!H$42,FALSE)</f>
        <v>0.60297712418300653</v>
      </c>
      <c r="H35" s="4">
        <f>VLOOKUP($B35,'[1]Dati finali'!$B$4:$O$40,'[1]Dati finali'!I$42,FALSE)</f>
        <v>0.87757000000000007</v>
      </c>
      <c r="I35">
        <f>VLOOKUP($B35,'[1]Dati finali'!$B$4:$O$40,'[1]Dati finali'!J$42,FALSE)</f>
        <v>45056.267280748551</v>
      </c>
      <c r="J35">
        <f>VLOOKUP($B35,'[1]Dati finali'!$B$4:$O$40,'[1]Dati finali'!K$42,FALSE)</f>
        <v>4</v>
      </c>
      <c r="K35" s="7">
        <f>VLOOKUP($B35,'[1]Dati finali'!$B$4:$O$40,'[1]Dati finali'!L$42,FALSE)</f>
        <v>6183.3256810000003</v>
      </c>
    </row>
    <row r="36" spans="2:11" x14ac:dyDescent="0.35">
      <c r="B36" t="s">
        <v>32</v>
      </c>
      <c r="C36" s="3">
        <f>VLOOKUP($B36,'[1]Dati finali'!$B$4:$O$40,'[1]Dati finali'!$M$42,FALSE)</f>
        <v>5.3000000000000005E-2</v>
      </c>
      <c r="D36" s="2">
        <f>VLOOKUP($B36,'[1]Dati finali'!$B$4:$O$40,'[1]Dati finali'!C$42,FALSE)</f>
        <v>0.41899999999999998</v>
      </c>
      <c r="E36" s="6">
        <f>VLOOKUP($B36,'[1]Dati finali'!$B$4:$O$40,'[1]Dati finali'!D$42,FALSE)</f>
        <v>13480.14822439102</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VLOOKUP($B36,'[1]Dati finali'!$B$4:$O$40,'[1]Dati finali'!K$42,FALSE)</f>
        <v>3</v>
      </c>
      <c r="K36" s="7">
        <f>VLOOKUP($B36,'[1]Dati finali'!$B$4:$O$40,'[1]Dati finali'!L$42,FALSE)</f>
        <v>6588.63796</v>
      </c>
    </row>
    <row r="37" spans="2:11" x14ac:dyDescent="0.35">
      <c r="B37" t="s">
        <v>17</v>
      </c>
      <c r="C37" s="3">
        <f>VLOOKUP($B37,'[1]Dati finali'!$B$4:$O$40,'[1]Dati finali'!$M$42,FALSE)</f>
        <v>0.14000000000000001</v>
      </c>
      <c r="D37" s="2">
        <f>VLOOKUP($B37,'[1]Dati finali'!$B$4:$O$40,'[1]Dati finali'!C$42,FALSE)</f>
        <v>0.42499999999999999</v>
      </c>
      <c r="E37" s="6">
        <f>VLOOKUP($B37,'[1]Dati finali'!$B$4:$O$40,'[1]Dati finali'!D$42,FALSE)</f>
        <v>53832.479091958725</v>
      </c>
      <c r="F37" s="5">
        <f>VLOOKUP($B37,'[1]Dati finali'!$B$4:$O$40,'[1]Dati finali'!G$42,FALSE)</f>
        <v>1.4824561403508774</v>
      </c>
      <c r="G37" s="2">
        <f>VLOOKUP($B37,'[1]Dati finali'!$B$4:$O$40,'[1]Dati finali'!H$42,FALSE)</f>
        <v>0.99986000000000008</v>
      </c>
      <c r="H37" s="4">
        <f>VLOOKUP($B37,'[1]Dati finali'!$B$4:$O$40,'[1]Dati finali'!I$42,FALSE)</f>
        <v>0.93772999999999995</v>
      </c>
      <c r="I37">
        <f>VLOOKUP($B37,'[1]Dati finali'!$B$4:$O$40,'[1]Dati finali'!J$42,FALSE)</f>
        <v>46625.174468334641</v>
      </c>
      <c r="J37">
        <f>VLOOKUP($B37,'[1]Dati finali'!$B$4:$O$40,'[1]Dati finali'!K$42,FALSE)</f>
        <v>2</v>
      </c>
      <c r="K37" s="7">
        <f>VLOOKUP($B37,'[1]Dati finali'!$B$4:$O$40,'[1]Dati finali'!L$42,FALSE)</f>
        <v>7125.3528500000002</v>
      </c>
    </row>
    <row r="38" spans="2:11" x14ac:dyDescent="0.35">
      <c r="B38" t="s">
        <v>25</v>
      </c>
      <c r="C38" s="3">
        <f>VLOOKUP($B38,'[1]Dati finali'!$B$4:$O$40,'[1]Dati finali'!$M$42,FALSE)</f>
        <v>0.39200000000000002</v>
      </c>
      <c r="D38" s="2">
        <f>VLOOKUP($B38,'[1]Dati finali'!$B$4:$O$40,'[1]Dati finali'!C$42,FALSE)</f>
        <v>0.43200000000000005</v>
      </c>
      <c r="E38" s="6">
        <f>VLOOKUP($B38,'[1]Dati finali'!$B$4:$O$40,'[1]Dati finali'!D$42,FALSE)</f>
        <v>22999.93459512827</v>
      </c>
      <c r="F38" s="5">
        <f>VLOOKUP($B38,'[1]Dati finali'!$B$4:$O$40,'[1]Dati finali'!G$42,FALSE)</f>
        <v>1.56140350877193</v>
      </c>
      <c r="G38" s="2">
        <f>VLOOKUP($B38,'[1]Dati finali'!$B$4:$O$40,'[1]Dati finali'!H$42,FALSE)</f>
        <v>0.97569731543624161</v>
      </c>
      <c r="H38" s="4">
        <f>VLOOKUP($B38,'[1]Dati finali'!$B$4:$O$40,'[1]Dati finali'!I$42,FALSE)</f>
        <v>0.81870999999999994</v>
      </c>
      <c r="I38">
        <f>VLOOKUP($B38,'[1]Dati finali'!$B$4:$O$40,'[1]Dati finali'!J$42,FALSE)</f>
        <v>53872.17663996949</v>
      </c>
      <c r="J38">
        <f>VLOOKUP($B38,'[1]Dati finali'!$B$4:$O$40,'[1]Dati finali'!K$42,FALSE)</f>
        <v>17</v>
      </c>
      <c r="K38" s="7">
        <f>VLOOKUP($B38,'[1]Dati finali'!$B$4:$O$40,'[1]Dati finali'!L$42,FALSE)</f>
        <v>6653.4138949999997</v>
      </c>
    </row>
    <row r="41" spans="2:11" x14ac:dyDescent="0.35">
      <c r="B41" t="s">
        <v>46</v>
      </c>
    </row>
    <row r="42" spans="2:11" ht="15" thickBot="1" x14ac:dyDescent="0.4"/>
    <row r="43" spans="2:11" x14ac:dyDescent="0.35">
      <c r="B43" s="10" t="s">
        <v>47</v>
      </c>
      <c r="C43" s="10"/>
    </row>
    <row r="44" spans="2:11" x14ac:dyDescent="0.35">
      <c r="B44" t="s">
        <v>48</v>
      </c>
      <c r="C44">
        <v>0.73961803493326239</v>
      </c>
    </row>
    <row r="45" spans="2:11" x14ac:dyDescent="0.35">
      <c r="B45" t="s">
        <v>49</v>
      </c>
      <c r="C45">
        <v>0.54703483759854055</v>
      </c>
    </row>
    <row r="46" spans="2:11" x14ac:dyDescent="0.35">
      <c r="B46" t="s">
        <v>50</v>
      </c>
      <c r="C46">
        <v>0.40766094147501453</v>
      </c>
    </row>
    <row r="47" spans="2:11" x14ac:dyDescent="0.35">
      <c r="B47" t="s">
        <v>51</v>
      </c>
      <c r="C47">
        <v>5.2274861775018666E-2</v>
      </c>
    </row>
    <row r="48" spans="2:11"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8.5804352343612861E-2</v>
      </c>
      <c r="E52">
        <v>1.0725544042951608E-2</v>
      </c>
      <c r="F52">
        <v>3.9249447193017248</v>
      </c>
      <c r="G52">
        <v>3.7114772506848088E-3</v>
      </c>
    </row>
    <row r="53" spans="2:10" x14ac:dyDescent="0.35">
      <c r="B53" t="s">
        <v>55</v>
      </c>
      <c r="C53">
        <v>26</v>
      </c>
      <c r="D53">
        <v>7.1049190513530008E-2</v>
      </c>
      <c r="E53">
        <v>2.7326611735973079E-3</v>
      </c>
    </row>
    <row r="54" spans="2:10" ht="15" thickBot="1" x14ac:dyDescent="0.4">
      <c r="B54" s="8" t="s">
        <v>56</v>
      </c>
      <c r="C54" s="8">
        <v>34</v>
      </c>
      <c r="D54" s="8">
        <v>0.15685354285714287</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-0.22230033766183982</v>
      </c>
      <c r="D57">
        <v>0.10466225359086798</v>
      </c>
      <c r="E57">
        <v>-2.12397812998397</v>
      </c>
      <c r="F57">
        <v>4.3346192174462415E-2</v>
      </c>
      <c r="G57">
        <v>-0.43743668103257471</v>
      </c>
      <c r="H57">
        <v>-7.1639942911049526E-3</v>
      </c>
      <c r="I57">
        <v>-0.43743668103257471</v>
      </c>
      <c r="J57">
        <v>-7.1639942911049526E-3</v>
      </c>
    </row>
    <row r="58" spans="2:10" x14ac:dyDescent="0.35">
      <c r="B58" t="s">
        <v>35</v>
      </c>
      <c r="C58">
        <v>5.5970492014563271E-2</v>
      </c>
      <c r="D58">
        <v>0.1180659481780076</v>
      </c>
      <c r="E58">
        <v>0.47406125879899569</v>
      </c>
      <c r="F58">
        <v>0.6394132389447631</v>
      </c>
      <c r="G58">
        <v>-0.18671754016661524</v>
      </c>
      <c r="H58">
        <v>0.29865852419574179</v>
      </c>
      <c r="I58">
        <v>-0.18671754016661524</v>
      </c>
      <c r="J58">
        <v>0.29865852419574179</v>
      </c>
    </row>
    <row r="59" spans="2:10" x14ac:dyDescent="0.35">
      <c r="B59" t="s">
        <v>36</v>
      </c>
      <c r="C59">
        <v>1.5475376466785083E-6</v>
      </c>
      <c r="D59">
        <v>1.5127489874243845E-6</v>
      </c>
      <c r="E59">
        <v>1.0229969806909969</v>
      </c>
      <c r="F59">
        <v>0.31573392654942689</v>
      </c>
      <c r="G59">
        <v>-1.5619624302495115E-6</v>
      </c>
      <c r="H59">
        <v>4.6570377236065283E-6</v>
      </c>
      <c r="I59">
        <v>-1.5619624302495115E-6</v>
      </c>
      <c r="J59">
        <v>4.6570377236065283E-6</v>
      </c>
    </row>
    <row r="60" spans="2:10" x14ac:dyDescent="0.35">
      <c r="B60" t="s">
        <v>39</v>
      </c>
      <c r="C60">
        <v>0.10097268416346233</v>
      </c>
      <c r="D60">
        <v>5.4556055482328961E-2</v>
      </c>
      <c r="E60">
        <v>1.8508061712080339</v>
      </c>
      <c r="F60">
        <v>7.5590898365549775E-2</v>
      </c>
      <c r="G60">
        <v>-1.1168893936698759E-2</v>
      </c>
      <c r="H60">
        <v>0.21311426226362343</v>
      </c>
      <c r="I60">
        <v>-1.1168893936698759E-2</v>
      </c>
      <c r="J60">
        <v>0.21311426226362343</v>
      </c>
    </row>
    <row r="61" spans="2:10" x14ac:dyDescent="0.35">
      <c r="B61" t="s">
        <v>40</v>
      </c>
      <c r="C61">
        <v>0.11767197309485705</v>
      </c>
      <c r="D61">
        <v>5.3721459941714123E-2</v>
      </c>
      <c r="E61">
        <v>2.1904090697186369</v>
      </c>
      <c r="F61">
        <v>3.7657176736915633E-2</v>
      </c>
      <c r="G61">
        <v>7.2459306977898236E-3</v>
      </c>
      <c r="H61">
        <v>0.22809801549192427</v>
      </c>
      <c r="I61">
        <v>7.2459306977898236E-3</v>
      </c>
      <c r="J61">
        <v>0.22809801549192427</v>
      </c>
    </row>
    <row r="62" spans="2:10" x14ac:dyDescent="0.35">
      <c r="B62" t="s">
        <v>41</v>
      </c>
      <c r="C62">
        <v>-6.8846157641098433E-3</v>
      </c>
      <c r="D62">
        <v>0.10000435122443187</v>
      </c>
      <c r="E62">
        <v>-6.8843162120608564E-2</v>
      </c>
      <c r="F62">
        <v>0.94564119693979964</v>
      </c>
      <c r="G62">
        <v>-0.212446503698311</v>
      </c>
      <c r="H62">
        <v>0.19867727217009132</v>
      </c>
      <c r="I62">
        <v>-0.212446503698311</v>
      </c>
      <c r="J62">
        <v>0.19867727217009132</v>
      </c>
    </row>
    <row r="63" spans="2:10" x14ac:dyDescent="0.35">
      <c r="B63" t="s">
        <v>42</v>
      </c>
      <c r="C63">
        <v>3.1147808279914442E-7</v>
      </c>
      <c r="D63">
        <v>7.6497131324281904E-7</v>
      </c>
      <c r="E63">
        <v>0.4071761612585782</v>
      </c>
      <c r="F63">
        <v>0.68721151190593299</v>
      </c>
      <c r="G63">
        <v>-1.2609429712887688E-6</v>
      </c>
      <c r="H63">
        <v>1.8838991368870577E-6</v>
      </c>
      <c r="I63">
        <v>-1.2609429712887688E-6</v>
      </c>
      <c r="J63">
        <v>1.8838991368870577E-6</v>
      </c>
    </row>
    <row r="64" spans="2:10" x14ac:dyDescent="0.35">
      <c r="B64" t="s">
        <v>43</v>
      </c>
      <c r="C64">
        <v>8.757543160265622E-4</v>
      </c>
      <c r="D64">
        <v>5.144543440281441E-4</v>
      </c>
      <c r="E64">
        <v>1.7022974462018587</v>
      </c>
      <c r="F64">
        <v>0.10062846428339141</v>
      </c>
      <c r="G64">
        <v>-1.8172173296099629E-4</v>
      </c>
      <c r="H64">
        <v>1.9332303650141207E-3</v>
      </c>
      <c r="I64">
        <v>-1.8172173296099629E-4</v>
      </c>
      <c r="J64">
        <v>1.9332303650141207E-3</v>
      </c>
    </row>
    <row r="65" spans="2:10" ht="15" thickBot="1" x14ac:dyDescent="0.4">
      <c r="B65" s="8" t="s">
        <v>45</v>
      </c>
      <c r="C65" s="8">
        <v>5.9761738871052569E-6</v>
      </c>
      <c r="D65" s="8">
        <v>1.2820139604385439E-5</v>
      </c>
      <c r="E65" s="8">
        <v>0.46615513337007358</v>
      </c>
      <c r="F65" s="8">
        <v>0.6449864171833507</v>
      </c>
      <c r="G65" s="8">
        <v>-2.0376000477220408E-5</v>
      </c>
      <c r="H65" s="8">
        <v>3.232834825143092E-5</v>
      </c>
      <c r="I65" s="8">
        <v>-2.0376000477220408E-5</v>
      </c>
      <c r="J65" s="8">
        <v>3.232834825143092E-5</v>
      </c>
    </row>
    <row r="69" spans="2:10" x14ac:dyDescent="0.35">
      <c r="B69" t="s">
        <v>70</v>
      </c>
    </row>
    <row r="70" spans="2:10" ht="15" thickBot="1" x14ac:dyDescent="0.4"/>
    <row r="71" spans="2:10" x14ac:dyDescent="0.35">
      <c r="B71" s="9" t="s">
        <v>71</v>
      </c>
      <c r="C71" s="9" t="s">
        <v>72</v>
      </c>
      <c r="D71" s="9" t="s">
        <v>73</v>
      </c>
    </row>
    <row r="72" spans="2:10" x14ac:dyDescent="0.35">
      <c r="B72">
        <v>1</v>
      </c>
      <c r="C72">
        <v>-2.0616510826137205E-2</v>
      </c>
      <c r="D72">
        <v>2.2616510826137207E-2</v>
      </c>
    </row>
    <row r="73" spans="2:10" x14ac:dyDescent="0.35">
      <c r="B73">
        <v>2</v>
      </c>
      <c r="C73">
        <v>-2.3763114226914968E-2</v>
      </c>
      <c r="D73">
        <v>2.576311422691497E-2</v>
      </c>
    </row>
    <row r="74" spans="2:10" x14ac:dyDescent="0.35">
      <c r="B74">
        <v>3</v>
      </c>
      <c r="C74">
        <v>1.9089937744972155E-2</v>
      </c>
      <c r="D74">
        <v>-1.7089937744972153E-2</v>
      </c>
    </row>
    <row r="75" spans="2:10" x14ac:dyDescent="0.35">
      <c r="B75">
        <v>4</v>
      </c>
      <c r="C75">
        <v>4.1522666219107884E-2</v>
      </c>
      <c r="D75">
        <v>-3.9522666219107883E-2</v>
      </c>
    </row>
    <row r="76" spans="2:10" x14ac:dyDescent="0.35">
      <c r="B76">
        <v>5</v>
      </c>
      <c r="C76">
        <v>-1.6787465850486481E-2</v>
      </c>
      <c r="D76">
        <v>1.8787465850486483E-2</v>
      </c>
    </row>
    <row r="77" spans="2:10" x14ac:dyDescent="0.35">
      <c r="B77">
        <v>6</v>
      </c>
      <c r="C77">
        <v>2.6818351688640194E-2</v>
      </c>
      <c r="D77">
        <v>-2.3818351688640195E-2</v>
      </c>
    </row>
    <row r="78" spans="2:10" x14ac:dyDescent="0.35">
      <c r="B78">
        <v>7</v>
      </c>
      <c r="C78">
        <v>5.8859159279019309E-3</v>
      </c>
      <c r="D78">
        <v>-2.8859159279019308E-3</v>
      </c>
    </row>
    <row r="79" spans="2:10" x14ac:dyDescent="0.35">
      <c r="B79">
        <v>8</v>
      </c>
      <c r="C79">
        <v>-2.486723228986671E-2</v>
      </c>
      <c r="D79">
        <v>2.886723228986671E-2</v>
      </c>
    </row>
    <row r="80" spans="2:10" x14ac:dyDescent="0.35">
      <c r="B80">
        <v>9</v>
      </c>
      <c r="C80">
        <v>-2.4813766485406397E-2</v>
      </c>
      <c r="D80">
        <v>2.8813766485406397E-2</v>
      </c>
    </row>
    <row r="81" spans="2:4" x14ac:dyDescent="0.35">
      <c r="B81">
        <v>10</v>
      </c>
      <c r="C81">
        <v>2.1988637020734503E-3</v>
      </c>
      <c r="D81">
        <v>1.8011362979265498E-3</v>
      </c>
    </row>
    <row r="82" spans="2:4" x14ac:dyDescent="0.35">
      <c r="B82">
        <v>11</v>
      </c>
      <c r="C82">
        <v>3.4321807937047352E-2</v>
      </c>
      <c r="D82">
        <v>-2.8321807937047354E-2</v>
      </c>
    </row>
    <row r="83" spans="2:4" x14ac:dyDescent="0.35">
      <c r="B83">
        <v>12</v>
      </c>
      <c r="C83">
        <v>2.8892719974466446E-2</v>
      </c>
      <c r="D83">
        <v>-2.2892719974466444E-2</v>
      </c>
    </row>
    <row r="84" spans="2:4" x14ac:dyDescent="0.35">
      <c r="B84">
        <v>13</v>
      </c>
      <c r="C84">
        <v>-2.5223083492875373E-4</v>
      </c>
      <c r="D84">
        <v>6.2522308349287539E-3</v>
      </c>
    </row>
    <row r="85" spans="2:4" x14ac:dyDescent="0.35">
      <c r="B85">
        <v>14</v>
      </c>
      <c r="C85">
        <v>-1.0583408164139083E-2</v>
      </c>
      <c r="D85">
        <v>1.7583408164139083E-2</v>
      </c>
    </row>
    <row r="86" spans="2:4" x14ac:dyDescent="0.35">
      <c r="B86">
        <v>15</v>
      </c>
      <c r="C86">
        <v>3.1315963043126671E-2</v>
      </c>
      <c r="D86">
        <v>-2.4315963043126672E-2</v>
      </c>
    </row>
    <row r="87" spans="2:4" x14ac:dyDescent="0.35">
      <c r="B87">
        <v>16</v>
      </c>
      <c r="C87">
        <v>2.2328675875000342E-5</v>
      </c>
      <c r="D87">
        <v>7.9776713241249998E-3</v>
      </c>
    </row>
    <row r="88" spans="2:4" x14ac:dyDescent="0.35">
      <c r="B88">
        <v>17</v>
      </c>
      <c r="C88">
        <v>-2.7479447118524812E-2</v>
      </c>
      <c r="D88">
        <v>3.6479447118524813E-2</v>
      </c>
    </row>
    <row r="89" spans="2:4" x14ac:dyDescent="0.35">
      <c r="B89">
        <v>18</v>
      </c>
      <c r="C89">
        <v>-5.5389876906652841E-3</v>
      </c>
      <c r="D89">
        <v>1.5538987690665284E-2</v>
      </c>
    </row>
    <row r="90" spans="2:4" x14ac:dyDescent="0.35">
      <c r="B90">
        <v>19</v>
      </c>
      <c r="C90">
        <v>4.1231228399125949E-2</v>
      </c>
      <c r="D90">
        <v>-3.023122839912595E-2</v>
      </c>
    </row>
    <row r="91" spans="2:4" x14ac:dyDescent="0.35">
      <c r="B91">
        <v>20</v>
      </c>
      <c r="C91">
        <v>-3.5858517324423342E-2</v>
      </c>
      <c r="D91">
        <v>4.7858517324423339E-2</v>
      </c>
    </row>
    <row r="92" spans="2:4" x14ac:dyDescent="0.35">
      <c r="B92">
        <v>21</v>
      </c>
      <c r="C92">
        <v>3.1886468854391871E-2</v>
      </c>
      <c r="D92">
        <v>-1.9886468854391871E-2</v>
      </c>
    </row>
    <row r="93" spans="2:4" x14ac:dyDescent="0.35">
      <c r="B93">
        <v>22</v>
      </c>
      <c r="C93">
        <v>3.1483749409397452E-2</v>
      </c>
      <c r="D93">
        <v>-1.6483749409397452E-2</v>
      </c>
    </row>
    <row r="94" spans="2:4" x14ac:dyDescent="0.35">
      <c r="B94">
        <v>23</v>
      </c>
      <c r="C94">
        <v>-8.1867583267320604E-4</v>
      </c>
      <c r="D94">
        <v>1.8818675832673208E-2</v>
      </c>
    </row>
    <row r="95" spans="2:4" x14ac:dyDescent="0.35">
      <c r="B95">
        <v>24</v>
      </c>
      <c r="C95">
        <v>2.2822436328037706E-2</v>
      </c>
      <c r="D95">
        <v>-3.8224363280377066E-3</v>
      </c>
    </row>
    <row r="96" spans="2:4" x14ac:dyDescent="0.35">
      <c r="B96">
        <v>25</v>
      </c>
      <c r="C96">
        <v>1.8613999860809097E-2</v>
      </c>
      <c r="D96">
        <v>3.8600013919090279E-4</v>
      </c>
    </row>
    <row r="97" spans="2:5" x14ac:dyDescent="0.35">
      <c r="B97">
        <v>26</v>
      </c>
      <c r="C97">
        <v>3.3722451830936216E-2</v>
      </c>
      <c r="D97">
        <v>-1.4722451830936213E-2</v>
      </c>
    </row>
    <row r="98" spans="2:5" x14ac:dyDescent="0.35">
      <c r="B98">
        <v>27</v>
      </c>
      <c r="C98">
        <v>6.1107956148187495E-2</v>
      </c>
      <c r="D98">
        <v>-4.1107956148187491E-2</v>
      </c>
    </row>
    <row r="99" spans="2:5" x14ac:dyDescent="0.35">
      <c r="B99">
        <v>28</v>
      </c>
      <c r="C99">
        <v>2.5986048165634323E-2</v>
      </c>
      <c r="D99">
        <v>-3.9860481656343247E-3</v>
      </c>
    </row>
    <row r="100" spans="2:5" x14ac:dyDescent="0.35">
      <c r="B100">
        <v>29</v>
      </c>
      <c r="C100">
        <v>4.6317810061183969E-2</v>
      </c>
      <c r="D100">
        <v>-2.431781006118397E-2</v>
      </c>
    </row>
    <row r="101" spans="2:5" x14ac:dyDescent="0.35">
      <c r="B101">
        <v>30</v>
      </c>
      <c r="C101">
        <v>5.3438586652758982E-2</v>
      </c>
      <c r="D101">
        <v>-2.7438586652758983E-2</v>
      </c>
    </row>
    <row r="102" spans="2:5" x14ac:dyDescent="0.35">
      <c r="B102">
        <v>31</v>
      </c>
      <c r="C102">
        <v>6.5392761787614509E-2</v>
      </c>
      <c r="D102">
        <v>-3.8392761787614513E-2</v>
      </c>
    </row>
    <row r="103" spans="2:5" x14ac:dyDescent="0.35">
      <c r="B103">
        <v>32</v>
      </c>
      <c r="C103">
        <v>6.5339724270625094E-2</v>
      </c>
      <c r="D103">
        <v>-3.833972427062509E-2</v>
      </c>
    </row>
    <row r="104" spans="2:5" x14ac:dyDescent="0.35">
      <c r="B104">
        <v>33</v>
      </c>
      <c r="C104">
        <v>6.4692138945979819E-2</v>
      </c>
      <c r="D104">
        <v>-1.1692138945979813E-2</v>
      </c>
    </row>
    <row r="105" spans="2:5" x14ac:dyDescent="0.35">
      <c r="B105">
        <v>34</v>
      </c>
      <c r="C105">
        <v>0.20453864960137563</v>
      </c>
      <c r="D105">
        <v>-6.4538649601375619E-2</v>
      </c>
    </row>
    <row r="106" spans="2:5" ht="15" thickBot="1" x14ac:dyDescent="0.4">
      <c r="B106" s="8">
        <v>35</v>
      </c>
      <c r="C106" s="8">
        <v>0.17573679141489756</v>
      </c>
      <c r="D106" s="8">
        <v>0.21626320858510245</v>
      </c>
    </row>
    <row r="107" spans="2:5" ht="15" thickBot="1" x14ac:dyDescent="0.4">
      <c r="B107" s="8">
        <v>35</v>
      </c>
      <c r="C107" s="8">
        <v>0.19143690163968044</v>
      </c>
      <c r="D107" s="8">
        <v>0.20056309836031957</v>
      </c>
    </row>
    <row r="108" spans="2:5" ht="15" thickBot="1" x14ac:dyDescent="0.4">
      <c r="B108" s="8">
        <v>35</v>
      </c>
      <c r="C108" s="8">
        <v>0.19678229032700187</v>
      </c>
      <c r="D108" s="8">
        <v>0.19521770967299815</v>
      </c>
      <c r="E108" s="2">
        <f t="shared" ref="E108" si="0">ABS(D108)/C38</f>
        <v>0.49800436141070953</v>
      </c>
    </row>
  </sheetData>
  <conditionalFormatting sqref="B4:C38">
    <cfRule type="cellIs" dxfId="35" priority="1" operator="equal">
      <formula>0</formula>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439B1-37D3-4DD3-A5ED-00DD8A363D91}">
  <dimension ref="B3:J108"/>
  <sheetViews>
    <sheetView zoomScale="90" zoomScaleNormal="90" workbookViewId="0">
      <selection activeCell="F3" sqref="F3"/>
    </sheetView>
  </sheetViews>
  <sheetFormatPr defaultRowHeight="14.5" x14ac:dyDescent="0.35"/>
  <cols>
    <col min="2" max="2" width="11.36328125" customWidth="1"/>
    <col min="3" max="3" width="15.1796875" customWidth="1"/>
    <col min="4" max="4" width="15.26953125" bestFit="1" customWidth="1"/>
    <col min="5" max="5" width="17.08984375" bestFit="1" customWidth="1"/>
    <col min="6" max="6" width="19.1796875" customWidth="1"/>
    <col min="7" max="7" width="14.81640625" bestFit="1" customWidth="1"/>
    <col min="8" max="8" width="16.90625" bestFit="1" customWidth="1"/>
    <col min="9" max="9" width="19.26953125" customWidth="1"/>
    <col min="10" max="10" width="16.81640625" customWidth="1"/>
  </cols>
  <sheetData>
    <row r="3" spans="2:10" ht="48" x14ac:dyDescent="0.35">
      <c r="C3" s="1" t="s">
        <v>44</v>
      </c>
      <c r="D3" s="1" t="s">
        <v>35</v>
      </c>
      <c r="E3" s="1" t="s">
        <v>39</v>
      </c>
      <c r="F3" s="1" t="s">
        <v>40</v>
      </c>
      <c r="G3" s="1" t="s">
        <v>41</v>
      </c>
      <c r="H3" s="1" t="s">
        <v>42</v>
      </c>
      <c r="I3" s="1" t="s">
        <v>43</v>
      </c>
      <c r="J3" s="1" t="s">
        <v>45</v>
      </c>
    </row>
    <row r="4" spans="2:10" x14ac:dyDescent="0.35">
      <c r="B4" t="s">
        <v>9</v>
      </c>
      <c r="C4" s="3">
        <f>VLOOKUP($B4,'[1]Dati finali'!$B$4:$O$40,'[1]Dati finali'!$M$42,FALSE)</f>
        <v>2E-3</v>
      </c>
      <c r="D4" s="2">
        <f>VLOOKUP($B4,'[1]Dati finali'!$B$4:$O$40,'[1]Dati finali'!C$42,FALSE)</f>
        <v>0.23899999999999999</v>
      </c>
      <c r="E4" s="5">
        <f>VLOOKUP($B4,'[1]Dati finali'!$B$4:$O$40,'[1]Dati finali'!G$42,FALSE)</f>
        <v>1.0263157894736843</v>
      </c>
      <c r="F4" s="2">
        <f>VLOOKUP($B4,'[1]Dati finali'!$B$4:$O$40,'[1]Dati finali'!H$42,FALSE)</f>
        <v>0.1126530612244898</v>
      </c>
      <c r="G4" s="4">
        <f>VLOOKUP($B4,'[1]Dati finali'!$B$4:$O$40,'[1]Dati finali'!I$42,FALSE)</f>
        <v>0.73675000000000002</v>
      </c>
      <c r="H4">
        <f>VLOOKUP($B4,'[1]Dati finali'!$B$4:$O$40,'[1]Dati finali'!J$42,FALSE)</f>
        <v>31866.010828482387</v>
      </c>
      <c r="I4">
        <f>VLOOKUP($B4,'[1]Dati finali'!$B$4:$O$40,'[1]Dati finali'!K$42,FALSE)</f>
        <v>27</v>
      </c>
      <c r="J4" s="7">
        <f>VLOOKUP($B4,'[1]Dati finali'!$B$4:$O$40,'[1]Dati finali'!L$42,FALSE)</f>
        <v>5561.476705</v>
      </c>
    </row>
    <row r="5" spans="2:10" x14ac:dyDescent="0.35">
      <c r="B5" t="s">
        <v>11</v>
      </c>
      <c r="C5" s="3">
        <f>VLOOKUP($B5,'[1]Dati finali'!$B$4:$O$40,'[1]Dati finali'!$M$42,FALSE)</f>
        <v>2E-3</v>
      </c>
      <c r="D5" s="2">
        <f>VLOOKUP($B5,'[1]Dati finali'!$B$4:$O$40,'[1]Dati finali'!C$42,FALSE)</f>
        <v>0.39700000000000002</v>
      </c>
      <c r="E5" s="5">
        <f>VLOOKUP($B5,'[1]Dati finali'!$B$4:$O$40,'[1]Dati finali'!G$42,FALSE)</f>
        <v>1</v>
      </c>
      <c r="F5" s="2">
        <f>VLOOKUP($B5,'[1]Dati finali'!$B$4:$O$40,'[1]Dati finali'!H$42,FALSE)</f>
        <v>0.12391056910569105</v>
      </c>
      <c r="G5" s="4">
        <f>VLOOKUP($B5,'[1]Dati finali'!$B$4:$O$40,'[1]Dati finali'!I$42,FALSE)</f>
        <v>0.68716999999999995</v>
      </c>
      <c r="H5">
        <f>VLOOKUP($B5,'[1]Dati finali'!$B$4:$O$40,'[1]Dati finali'!J$42,FALSE)</f>
        <v>27843.887608341538</v>
      </c>
      <c r="I5">
        <f>VLOOKUP($B5,'[1]Dati finali'!$B$4:$O$40,'[1]Dati finali'!K$42,FALSE)</f>
        <v>8</v>
      </c>
      <c r="J5" s="7">
        <f>VLOOKUP($B5,'[1]Dati finali'!$B$4:$O$40,'[1]Dati finali'!L$42,FALSE)</f>
        <v>6592.3394420000004</v>
      </c>
    </row>
    <row r="6" spans="2:10" x14ac:dyDescent="0.35">
      <c r="B6" t="s">
        <v>15</v>
      </c>
      <c r="C6" s="3">
        <f>VLOOKUP($B6,'[1]Dati finali'!$B$4:$O$40,'[1]Dati finali'!$M$42,FALSE)</f>
        <v>2E-3</v>
      </c>
      <c r="D6" s="2">
        <f>VLOOKUP($B6,'[1]Dati finali'!$B$4:$O$40,'[1]Dati finali'!C$42,FALSE)</f>
        <v>0.31</v>
      </c>
      <c r="E6" s="5">
        <f>VLOOKUP($B6,'[1]Dati finali'!$B$4:$O$40,'[1]Dati finali'!G$42,FALSE)</f>
        <v>1.3508771929824563</v>
      </c>
      <c r="F6" s="2">
        <f>VLOOKUP($B6,'[1]Dati finali'!$B$4:$O$40,'[1]Dati finali'!H$42,FALSE)</f>
        <v>0.28974708171206226</v>
      </c>
      <c r="G6" s="4">
        <f>VLOOKUP($B6,'[1]Dati finali'!$B$4:$O$40,'[1]Dati finali'!I$42,FALSE)</f>
        <v>0.78724000000000005</v>
      </c>
      <c r="H6">
        <f>VLOOKUP($B6,'[1]Dati finali'!$B$4:$O$40,'[1]Dati finali'!J$42,FALSE)</f>
        <v>24212.197302170782</v>
      </c>
      <c r="I6">
        <f>VLOOKUP($B6,'[1]Dati finali'!$B$4:$O$40,'[1]Dati finali'!K$42,FALSE)</f>
        <v>21</v>
      </c>
      <c r="J6" s="7">
        <f>VLOOKUP($B6,'[1]Dati finali'!$B$4:$O$40,'[1]Dati finali'!L$42,FALSE)</f>
        <v>4215.9879979999996</v>
      </c>
    </row>
    <row r="7" spans="2:10" x14ac:dyDescent="0.35">
      <c r="B7" t="s">
        <v>19</v>
      </c>
      <c r="C7" s="3">
        <f>VLOOKUP($B7,'[1]Dati finali'!$B$4:$O$40,'[1]Dati finali'!$M$42,FALSE)</f>
        <v>2E-3</v>
      </c>
      <c r="D7" s="2">
        <f>VLOOKUP($B7,'[1]Dati finali'!$B$4:$O$40,'[1]Dati finali'!C$42,FALSE)</f>
        <v>0.187</v>
      </c>
      <c r="E7" s="5">
        <f>VLOOKUP($B7,'[1]Dati finali'!$B$4:$O$40,'[1]Dati finali'!G$42,FALSE)</f>
        <v>1.4122807017543861</v>
      </c>
      <c r="F7" s="2">
        <f>VLOOKUP($B7,'[1]Dati finali'!$B$4:$O$40,'[1]Dati finali'!H$42,FALSE)</f>
        <v>0.37279399585921325</v>
      </c>
      <c r="G7" s="4">
        <f>VLOOKUP($B7,'[1]Dati finali'!$B$4:$O$40,'[1]Dati finali'!I$42,FALSE)</f>
        <v>0.70144000000000006</v>
      </c>
      <c r="H7">
        <f>VLOOKUP($B7,'[1]Dati finali'!$B$4:$O$40,'[1]Dati finali'!J$42,FALSE)</f>
        <v>34585.035786649052</v>
      </c>
      <c r="I7">
        <f>VLOOKUP($B7,'[1]Dati finali'!$B$4:$O$40,'[1]Dati finali'!K$42,FALSE)</f>
        <v>29</v>
      </c>
      <c r="J7" s="7">
        <f>VLOOKUP($B7,'[1]Dati finali'!$B$4:$O$40,'[1]Dati finali'!L$42,FALSE)</f>
        <v>4652.762874</v>
      </c>
    </row>
    <row r="8" spans="2:10" x14ac:dyDescent="0.35">
      <c r="B8" t="s">
        <v>26</v>
      </c>
      <c r="C8" s="3">
        <f>VLOOKUP($B8,'[1]Dati finali'!$B$4:$O$40,'[1]Dati finali'!$M$42,FALSE)</f>
        <v>2E-3</v>
      </c>
      <c r="D8" s="2">
        <f>VLOOKUP($B8,'[1]Dati finali'!$B$4:$O$40,'[1]Dati finali'!C$42,FALSE)</f>
        <v>0.29899999999999999</v>
      </c>
      <c r="E8" s="5">
        <f>VLOOKUP($B8,'[1]Dati finali'!$B$4:$O$40,'[1]Dati finali'!G$42,FALSE)</f>
        <v>0.93859649122807032</v>
      </c>
      <c r="F8" s="2">
        <f>VLOOKUP($B8,'[1]Dati finali'!$B$4:$O$40,'[1]Dati finali'!H$42,FALSE)</f>
        <v>0.13689675870348139</v>
      </c>
      <c r="G8" s="4">
        <f>VLOOKUP($B8,'[1]Dati finali'!$B$4:$O$40,'[1]Dati finali'!I$42,FALSE)</f>
        <v>0.60104999999999997</v>
      </c>
      <c r="H8">
        <f>VLOOKUP($B8,'[1]Dati finali'!$B$4:$O$40,'[1]Dati finali'!J$42,FALSE)</f>
        <v>25545.694362817598</v>
      </c>
      <c r="I8">
        <f>VLOOKUP($B8,'[1]Dati finali'!$B$4:$O$40,'[1]Dati finali'!K$42,FALSE)</f>
        <v>38</v>
      </c>
      <c r="J8" s="7">
        <f>VLOOKUP($B8,'[1]Dati finali'!$B$4:$O$40,'[1]Dati finali'!L$42,FALSE)</f>
        <v>5798.3715529999999</v>
      </c>
    </row>
    <row r="9" spans="2:10" x14ac:dyDescent="0.35">
      <c r="B9" t="s">
        <v>21</v>
      </c>
      <c r="C9" s="3">
        <f>VLOOKUP($B9,'[1]Dati finali'!$B$4:$O$40,'[1]Dati finali'!$M$42,FALSE)</f>
        <v>3.0000000000000001E-3</v>
      </c>
      <c r="D9" s="2">
        <f>VLOOKUP($B9,'[1]Dati finali'!$B$4:$O$40,'[1]Dati finali'!C$42,FALSE)</f>
        <v>0.40299999999999997</v>
      </c>
      <c r="E9" s="5">
        <f>VLOOKUP($B9,'[1]Dati finali'!$B$4:$O$40,'[1]Dati finali'!G$42,FALSE)</f>
        <v>1.0175438596491229</v>
      </c>
      <c r="F9" s="2">
        <f>VLOOKUP($B9,'[1]Dati finali'!$B$4:$O$40,'[1]Dati finali'!H$42,FALSE)</f>
        <v>0.48558139534883721</v>
      </c>
      <c r="G9" s="4">
        <f>VLOOKUP($B9,'[1]Dati finali'!$B$4:$O$40,'[1]Dati finali'!I$42,FALSE)</f>
        <v>0.67516000000000009</v>
      </c>
      <c r="H9">
        <f>VLOOKUP($B9,'[1]Dati finali'!$B$4:$O$40,'[1]Dati finali'!J$42,FALSE)</f>
        <v>28945.214455971793</v>
      </c>
      <c r="I9">
        <f>VLOOKUP($B9,'[1]Dati finali'!$B$4:$O$40,'[1]Dati finali'!K$42,FALSE)</f>
        <v>23</v>
      </c>
      <c r="J9" s="7">
        <f>VLOOKUP($B9,'[1]Dati finali'!$B$4:$O$40,'[1]Dati finali'!L$42,FALSE)</f>
        <v>6066.7289979999996</v>
      </c>
    </row>
    <row r="10" spans="2:10" x14ac:dyDescent="0.35">
      <c r="B10" t="s">
        <v>28</v>
      </c>
      <c r="C10" s="3">
        <f>VLOOKUP($B10,'[1]Dati finali'!$B$4:$O$40,'[1]Dati finali'!$M$42,FALSE)</f>
        <v>3.0000000000000001E-3</v>
      </c>
      <c r="D10" s="2">
        <f>VLOOKUP($B10,'[1]Dati finali'!$B$4:$O$40,'[1]Dati finali'!C$42,FALSE)</f>
        <v>0.17600000000000002</v>
      </c>
      <c r="E10" s="5">
        <f>VLOOKUP($B10,'[1]Dati finali'!$B$4:$O$40,'[1]Dati finali'!G$42,FALSE)</f>
        <v>1.0175438596491229</v>
      </c>
      <c r="F10" s="2">
        <f>VLOOKUP($B10,'[1]Dati finali'!$B$4:$O$40,'[1]Dati finali'!H$42,FALSE)</f>
        <v>0.41427188940092169</v>
      </c>
      <c r="G10" s="4">
        <f>VLOOKUP($B10,'[1]Dati finali'!$B$4:$O$40,'[1]Dati finali'!I$42,FALSE)</f>
        <v>0.53935999999999995</v>
      </c>
      <c r="H10">
        <f>VLOOKUP($B10,'[1]Dati finali'!$B$4:$O$40,'[1]Dati finali'!J$42,FALSE)</f>
        <v>23383.132051156193</v>
      </c>
      <c r="I10">
        <f>VLOOKUP($B10,'[1]Dati finali'!$B$4:$O$40,'[1]Dati finali'!K$42,FALSE)</f>
        <v>34</v>
      </c>
      <c r="J10" s="7">
        <f>VLOOKUP($B10,'[1]Dati finali'!$B$4:$O$40,'[1]Dati finali'!L$42,FALSE)</f>
        <v>4935.9262470000003</v>
      </c>
    </row>
    <row r="11" spans="2:10" x14ac:dyDescent="0.35">
      <c r="B11" t="s">
        <v>7</v>
      </c>
      <c r="C11" s="3">
        <f>VLOOKUP($B11,'[1]Dati finali'!$B$4:$O$40,'[1]Dati finali'!$M$42,FALSE)</f>
        <v>4.0000000000000001E-3</v>
      </c>
      <c r="D11" s="2">
        <f>VLOOKUP($B11,'[1]Dati finali'!$B$4:$O$40,'[1]Dati finali'!C$42,FALSE)</f>
        <v>0.27800000000000002</v>
      </c>
      <c r="E11" s="5">
        <f>VLOOKUP($B11,'[1]Dati finali'!$B$4:$O$40,'[1]Dati finali'!G$42,FALSE)</f>
        <v>0.97368421052631593</v>
      </c>
      <c r="F11" s="2">
        <f>VLOOKUP($B11,'[1]Dati finali'!$B$4:$O$40,'[1]Dati finali'!H$42,FALSE)</f>
        <v>0.15651982378854626</v>
      </c>
      <c r="G11" s="4">
        <f>VLOOKUP($B11,'[1]Dati finali'!$B$4:$O$40,'[1]Dati finali'!I$42,FALSE)</f>
        <v>0.74668999999999996</v>
      </c>
      <c r="H11">
        <f>VLOOKUP($B11,'[1]Dati finali'!$B$4:$O$40,'[1]Dati finali'!J$42,FALSE)</f>
        <v>18375.433481661283</v>
      </c>
      <c r="I11">
        <f>VLOOKUP($B11,'[1]Dati finali'!$B$4:$O$40,'[1]Dati finali'!K$42,FALSE)</f>
        <v>33</v>
      </c>
      <c r="J11" s="7">
        <f>VLOOKUP($B11,'[1]Dati finali'!$B$4:$O$40,'[1]Dati finali'!L$42,FALSE)</f>
        <v>4747.1506650000001</v>
      </c>
    </row>
    <row r="12" spans="2:10" x14ac:dyDescent="0.35">
      <c r="B12" t="s">
        <v>23</v>
      </c>
      <c r="C12" s="3">
        <f>VLOOKUP($B12,'[1]Dati finali'!$B$4:$O$40,'[1]Dati finali'!$M$42,FALSE)</f>
        <v>4.0000000000000001E-3</v>
      </c>
      <c r="D12" s="2">
        <f>VLOOKUP($B12,'[1]Dati finali'!$B$4:$O$40,'[1]Dati finali'!C$42,FALSE)</f>
        <v>0.23899999999999999</v>
      </c>
      <c r="E12" s="5">
        <f>VLOOKUP($B12,'[1]Dati finali'!$B$4:$O$40,'[1]Dati finali'!G$42,FALSE)</f>
        <v>1.192982456140351</v>
      </c>
      <c r="F12" s="2">
        <f>VLOOKUP($B12,'[1]Dati finali'!$B$4:$O$40,'[1]Dati finali'!H$42,FALSE)</f>
        <v>0.16675000000000001</v>
      </c>
      <c r="G12" s="4">
        <f>VLOOKUP($B12,'[1]Dati finali'!$B$4:$O$40,'[1]Dati finali'!I$42,FALSE)</f>
        <v>0.94546000000000008</v>
      </c>
      <c r="H12">
        <f>VLOOKUP($B12,'[1]Dati finali'!$B$4:$O$40,'[1]Dati finali'!J$42,FALSE)</f>
        <v>35994.860216078843</v>
      </c>
      <c r="I12">
        <f>VLOOKUP($B12,'[1]Dati finali'!$B$4:$O$40,'[1]Dati finali'!K$42,FALSE)</f>
        <v>9</v>
      </c>
      <c r="J12" s="7">
        <f>VLOOKUP($B12,'[1]Dati finali'!$B$4:$O$40,'[1]Dati finali'!L$42,FALSE)</f>
        <v>3986.496114</v>
      </c>
    </row>
    <row r="13" spans="2:10" x14ac:dyDescent="0.35">
      <c r="B13" t="s">
        <v>29</v>
      </c>
      <c r="C13" s="3">
        <f>VLOOKUP($B13,'[1]Dati finali'!$B$4:$O$40,'[1]Dati finali'!$M$42,FALSE)</f>
        <v>4.0000000000000001E-3</v>
      </c>
      <c r="D13" s="2">
        <f>VLOOKUP($B13,'[1]Dati finali'!$B$4:$O$40,'[1]Dati finali'!C$42,FALSE)</f>
        <v>0.23100000000000001</v>
      </c>
      <c r="E13" s="5">
        <f>VLOOKUP($B13,'[1]Dati finali'!$B$4:$O$40,'[1]Dati finali'!G$42,FALSE)</f>
        <v>1.1578947368421053</v>
      </c>
      <c r="F13" s="2">
        <f>VLOOKUP($B13,'[1]Dati finali'!$B$4:$O$40,'[1]Dati finali'!H$42,FALSE)</f>
        <v>0.24461254612546127</v>
      </c>
      <c r="G13" s="4">
        <f>VLOOKUP($B13,'[1]Dati finali'!$B$4:$O$40,'[1]Dati finali'!I$42,FALSE)</f>
        <v>0.53750999999999993</v>
      </c>
      <c r="H13">
        <f>VLOOKUP($B13,'[1]Dati finali'!$B$4:$O$40,'[1]Dati finali'!J$42,FALSE)</f>
        <v>27733.754503235035</v>
      </c>
      <c r="I13">
        <f>VLOOKUP($B13,'[1]Dati finali'!$B$4:$O$40,'[1]Dati finali'!K$42,FALSE)</f>
        <v>24</v>
      </c>
      <c r="J13" s="7">
        <f>VLOOKUP($B13,'[1]Dati finali'!$B$4:$O$40,'[1]Dati finali'!L$42,FALSE)</f>
        <v>5348.64149</v>
      </c>
    </row>
    <row r="14" spans="2:10" x14ac:dyDescent="0.35">
      <c r="B14" t="s">
        <v>6</v>
      </c>
      <c r="C14" s="3">
        <f>VLOOKUP($B14,'[1]Dati finali'!$B$4:$O$40,'[1]Dati finali'!$M$42,FALSE)</f>
        <v>6.0000000000000001E-3</v>
      </c>
      <c r="D14" s="2">
        <f>VLOOKUP($B14,'[1]Dati finali'!$B$4:$O$40,'[1]Dati finali'!C$42,FALSE)</f>
        <v>0.40299999999999997</v>
      </c>
      <c r="E14" s="5">
        <f>VLOOKUP($B14,'[1]Dati finali'!$B$4:$O$40,'[1]Dati finali'!G$42,FALSE)</f>
        <v>1.2543859649122808</v>
      </c>
      <c r="F14" s="2">
        <f>VLOOKUP($B14,'[1]Dati finali'!$B$4:$O$40,'[1]Dati finali'!H$42,FALSE)</f>
        <v>0.16570760233918128</v>
      </c>
      <c r="G14" s="4">
        <f>VLOOKUP($B14,'[1]Dati finali'!$B$4:$O$40,'[1]Dati finali'!I$42,FALSE)</f>
        <v>0.97960999999999998</v>
      </c>
      <c r="H14">
        <f>VLOOKUP($B14,'[1]Dati finali'!$B$4:$O$40,'[1]Dati finali'!J$42,FALSE)</f>
        <v>41965.08520658395</v>
      </c>
      <c r="I14">
        <f>VLOOKUP($B14,'[1]Dati finali'!$B$4:$O$40,'[1]Dati finali'!K$42,FALSE)</f>
        <v>41</v>
      </c>
      <c r="J14" s="7">
        <f>VLOOKUP($B14,'[1]Dati finali'!$B$4:$O$40,'[1]Dati finali'!L$42,FALSE)</f>
        <v>5646.6107910000001</v>
      </c>
    </row>
    <row r="15" spans="2:10" x14ac:dyDescent="0.35">
      <c r="B15" t="s">
        <v>20</v>
      </c>
      <c r="C15" s="3">
        <f>VLOOKUP($B15,'[1]Dati finali'!$B$4:$O$40,'[1]Dati finali'!$M$42,FALSE)</f>
        <v>6.0000000000000001E-3</v>
      </c>
      <c r="D15" s="2">
        <f>VLOOKUP($B15,'[1]Dati finali'!$B$4:$O$40,'[1]Dati finali'!C$42,FALSE)</f>
        <v>0.33899999999999997</v>
      </c>
      <c r="E15" s="5">
        <f>VLOOKUP($B15,'[1]Dati finali'!$B$4:$O$40,'[1]Dati finali'!G$42,FALSE)</f>
        <v>1.0175438596491229</v>
      </c>
      <c r="F15" s="2">
        <f>VLOOKUP($B15,'[1]Dati finali'!$B$4:$O$40,'[1]Dati finali'!H$42,FALSE)</f>
        <v>0.54400000000000004</v>
      </c>
      <c r="G15" s="4">
        <f>VLOOKUP($B15,'[1]Dati finali'!$B$4:$O$40,'[1]Dati finali'!I$42,FALSE)</f>
        <v>0.68075000000000008</v>
      </c>
      <c r="H15">
        <f>VLOOKUP($B15,'[1]Dati finali'!$B$4:$O$40,'[1]Dati finali'!J$42,FALSE)</f>
        <v>24735.816612986935</v>
      </c>
      <c r="I15">
        <f>VLOOKUP($B15,'[1]Dati finali'!$B$4:$O$40,'[1]Dati finali'!K$42,FALSE)</f>
        <v>22</v>
      </c>
      <c r="J15" s="7">
        <f>VLOOKUP($B15,'[1]Dati finali'!$B$4:$O$40,'[1]Dati finali'!L$42,FALSE)</f>
        <v>6316.579033</v>
      </c>
    </row>
    <row r="16" spans="2:10" x14ac:dyDescent="0.35">
      <c r="B16" t="s">
        <v>31</v>
      </c>
      <c r="C16" s="3">
        <f>VLOOKUP($B16,'[1]Dati finali'!$B$4:$O$40,'[1]Dati finali'!$M$42,FALSE)</f>
        <v>6.0000000000000001E-3</v>
      </c>
      <c r="D16" s="2">
        <f>VLOOKUP($B16,'[1]Dati finali'!$B$4:$O$40,'[1]Dati finali'!C$42,FALSE)</f>
        <v>0.36399999999999999</v>
      </c>
      <c r="E16" s="5">
        <f>VLOOKUP($B16,'[1]Dati finali'!$B$4:$O$40,'[1]Dati finali'!G$42,FALSE)</f>
        <v>1.1052631578947369</v>
      </c>
      <c r="F16" s="2">
        <f>VLOOKUP($B16,'[1]Dati finali'!$B$4:$O$40,'[1]Dati finali'!H$42,FALSE)</f>
        <v>0.38106081573197381</v>
      </c>
      <c r="G16" s="4">
        <f>VLOOKUP($B16,'[1]Dati finali'!$B$4:$O$40,'[1]Dati finali'!I$42,FALSE)</f>
        <v>0.80079999999999996</v>
      </c>
      <c r="H16">
        <f>VLOOKUP($B16,'[1]Dati finali'!$B$4:$O$40,'[1]Dati finali'!J$42,FALSE)</f>
        <v>33331.449418750446</v>
      </c>
      <c r="I16">
        <f>VLOOKUP($B16,'[1]Dati finali'!$B$4:$O$40,'[1]Dati finali'!K$42,FALSE)</f>
        <v>6</v>
      </c>
      <c r="J16" s="7">
        <f>VLOOKUP($B16,'[1]Dati finali'!$B$4:$O$40,'[1]Dati finali'!L$42,FALSE)</f>
        <v>4488.0469249999996</v>
      </c>
    </row>
    <row r="17" spans="2:10" x14ac:dyDescent="0.35">
      <c r="B17" t="s">
        <v>8</v>
      </c>
      <c r="C17" s="3">
        <f>VLOOKUP($B17,'[1]Dati finali'!$B$4:$O$40,'[1]Dati finali'!$M$42,FALSE)</f>
        <v>7.0000000000000001E-3</v>
      </c>
      <c r="D17" s="2">
        <f>VLOOKUP($B17,'[1]Dati finali'!$B$4:$O$40,'[1]Dati finali'!C$42,FALSE)</f>
        <v>0.42499999999999999</v>
      </c>
      <c r="E17" s="5">
        <f>VLOOKUP($B17,'[1]Dati finali'!$B$4:$O$40,'[1]Dati finali'!G$42,FALSE)</f>
        <v>1.0789473684210527</v>
      </c>
      <c r="F17" s="2">
        <f>VLOOKUP($B17,'[1]Dati finali'!$B$4:$O$40,'[1]Dati finali'!H$42,FALSE)</f>
        <v>8.6530612244897956E-2</v>
      </c>
      <c r="G17" s="4">
        <f>VLOOKUP($B17,'[1]Dati finali'!$B$4:$O$40,'[1]Dati finali'!I$42,FALSE)</f>
        <v>0.66835999999999995</v>
      </c>
      <c r="H17">
        <f>VLOOKUP($B17,'[1]Dati finali'!$B$4:$O$40,'[1]Dati finali'!J$42,FALSE)</f>
        <v>30266.202047392988</v>
      </c>
      <c r="I17">
        <f>VLOOKUP($B17,'[1]Dati finali'!$B$4:$O$40,'[1]Dati finali'!K$42,FALSE)</f>
        <v>40</v>
      </c>
      <c r="J17" s="7">
        <f>VLOOKUP($B17,'[1]Dati finali'!$B$4:$O$40,'[1]Dati finali'!L$42,FALSE)</f>
        <v>3905.06351</v>
      </c>
    </row>
    <row r="18" spans="2:10" x14ac:dyDescent="0.35">
      <c r="B18" t="s">
        <v>18</v>
      </c>
      <c r="C18" s="3">
        <f>VLOOKUP($B18,'[1]Dati finali'!$B$4:$O$40,'[1]Dati finali'!$M$42,FALSE)</f>
        <v>7.0000000000000001E-3</v>
      </c>
      <c r="D18" s="2">
        <f>VLOOKUP($B18,'[1]Dati finali'!$B$4:$O$40,'[1]Dati finali'!C$42,FALSE)</f>
        <v>0.46500000000000002</v>
      </c>
      <c r="E18" s="5">
        <f>VLOOKUP($B18,'[1]Dati finali'!$B$4:$O$40,'[1]Dati finali'!G$42,FALSE)</f>
        <v>1.2017543859649125</v>
      </c>
      <c r="F18" s="2">
        <f>VLOOKUP($B18,'[1]Dati finali'!$B$4:$O$40,'[1]Dati finali'!H$42,FALSE)</f>
        <v>0.24720394736842105</v>
      </c>
      <c r="G18" s="4">
        <f>VLOOKUP($B18,'[1]Dati finali'!$B$4:$O$40,'[1]Dati finali'!I$42,FALSE)</f>
        <v>0.62946999999999997</v>
      </c>
      <c r="H18">
        <f>VLOOKUP($B18,'[1]Dati finali'!$B$4:$O$40,'[1]Dati finali'!J$42,FALSE)</f>
        <v>66358.098990725048</v>
      </c>
      <c r="I18">
        <f>VLOOKUP($B18,'[1]Dati finali'!$B$4:$O$40,'[1]Dati finali'!K$42,FALSE)</f>
        <v>19</v>
      </c>
      <c r="J18" s="7">
        <f>VLOOKUP($B18,'[1]Dati finali'!$B$4:$O$40,'[1]Dati finali'!L$42,FALSE)</f>
        <v>5924.2219409999998</v>
      </c>
    </row>
    <row r="19" spans="2:10" x14ac:dyDescent="0.35">
      <c r="B19" t="s">
        <v>30</v>
      </c>
      <c r="C19" s="3">
        <f>VLOOKUP($B19,'[1]Dati finali'!$B$4:$O$40,'[1]Dati finali'!$M$42,FALSE)</f>
        <v>8.0000000000000002E-3</v>
      </c>
      <c r="D19" s="2">
        <f>VLOOKUP($B19,'[1]Dati finali'!$B$4:$O$40,'[1]Dati finali'!C$42,FALSE)</f>
        <v>0.32500000000000001</v>
      </c>
      <c r="E19" s="5">
        <f>VLOOKUP($B19,'[1]Dati finali'!$B$4:$O$40,'[1]Dati finali'!G$42,FALSE)</f>
        <v>1.1578947368421053</v>
      </c>
      <c r="F19" s="2">
        <f>VLOOKUP($B19,'[1]Dati finali'!$B$4:$O$40,'[1]Dati finali'!H$42,FALSE)</f>
        <v>0.30648484848484847</v>
      </c>
      <c r="G19" s="4">
        <f>VLOOKUP($B19,'[1]Dati finali'!$B$4:$O$40,'[1]Dati finali'!I$42,FALSE)</f>
        <v>0.54273000000000005</v>
      </c>
      <c r="H19">
        <f>VLOOKUP($B19,'[1]Dati finali'!$B$4:$O$40,'[1]Dati finali'!J$42,FALSE)</f>
        <v>30586.152876945034</v>
      </c>
      <c r="I19">
        <f>VLOOKUP($B19,'[1]Dati finali'!$B$4:$O$40,'[1]Dati finali'!K$42,FALSE)</f>
        <v>5</v>
      </c>
      <c r="J19" s="7">
        <f>VLOOKUP($B19,'[1]Dati finali'!$B$4:$O$40,'[1]Dati finali'!L$42,FALSE)</f>
        <v>5115.4481239999996</v>
      </c>
    </row>
    <row r="20" spans="2:10" x14ac:dyDescent="0.35">
      <c r="B20" t="s">
        <v>16</v>
      </c>
      <c r="C20" s="3">
        <f>VLOOKUP($B20,'[1]Dati finali'!$B$4:$O$40,'[1]Dati finali'!$M$42,FALSE)</f>
        <v>9.0000000000000011E-3</v>
      </c>
      <c r="D20" s="2">
        <f>VLOOKUP($B20,'[1]Dati finali'!$B$4:$O$40,'[1]Dati finali'!C$42,FALSE)</f>
        <v>0.24100000000000002</v>
      </c>
      <c r="E20" s="5">
        <f>VLOOKUP($B20,'[1]Dati finali'!$B$4:$O$40,'[1]Dati finali'!G$42,FALSE)</f>
        <v>1.0350877192982457</v>
      </c>
      <c r="F20" s="2">
        <f>VLOOKUP($B20,'[1]Dati finali'!$B$4:$O$40,'[1]Dati finali'!H$42,FALSE)</f>
        <v>0.10078369905956112</v>
      </c>
      <c r="G20" s="4">
        <f>VLOOKUP($B20,'[1]Dati finali'!$B$4:$O$40,'[1]Dati finali'!I$42,FALSE)</f>
        <v>0.71062000000000003</v>
      </c>
      <c r="H20">
        <f>VLOOKUP($B20,'[1]Dati finali'!$B$4:$O$40,'[1]Dati finali'!J$42,FALSE)</f>
        <v>24656.045439859558</v>
      </c>
      <c r="I20">
        <f>VLOOKUP($B20,'[1]Dati finali'!$B$4:$O$40,'[1]Dati finali'!K$42,FALSE)</f>
        <v>28</v>
      </c>
      <c r="J20" s="7">
        <f>VLOOKUP($B20,'[1]Dati finali'!$B$4:$O$40,'[1]Dati finali'!L$42,FALSE)</f>
        <v>5272.761109</v>
      </c>
    </row>
    <row r="21" spans="2:10" x14ac:dyDescent="0.35">
      <c r="B21" t="s">
        <v>4</v>
      </c>
      <c r="C21" s="3">
        <f>VLOOKUP($B21,'[1]Dati finali'!$B$4:$O$40,'[1]Dati finali'!$M$42,FALSE)</f>
        <v>0.01</v>
      </c>
      <c r="D21" s="2">
        <f>VLOOKUP($B21,'[1]Dati finali'!$B$4:$O$40,'[1]Dati finali'!C$42,FALSE)</f>
        <v>0.51440529000000002</v>
      </c>
      <c r="E21" s="5">
        <f>VLOOKUP($B21,'[1]Dati finali'!$B$4:$O$40,'[1]Dati finali'!G$42,FALSE)</f>
        <v>0.92982456140350889</v>
      </c>
      <c r="F21" s="2">
        <f>VLOOKUP($B21,'[1]Dati finali'!$B$4:$O$40,'[1]Dati finali'!H$42,FALSE)</f>
        <v>0.15845754764042702</v>
      </c>
      <c r="G21" s="4">
        <f>VLOOKUP($B21,'[1]Dati finali'!$B$4:$O$40,'[1]Dati finali'!I$42,FALSE)</f>
        <v>0.91535</v>
      </c>
      <c r="H21">
        <f>VLOOKUP($B21,'[1]Dati finali'!$B$4:$O$40,'[1]Dati finali'!J$42,FALSE)</f>
        <v>37964.025726503154</v>
      </c>
      <c r="I21">
        <f>VLOOKUP($B21,'[1]Dati finali'!$B$4:$O$40,'[1]Dati finali'!K$42,FALSE)</f>
        <v>39</v>
      </c>
      <c r="J21" s="7">
        <f>VLOOKUP($B21,'[1]Dati finali'!$B$4:$O$40,'[1]Dati finali'!L$42,FALSE)</f>
        <v>3958.7349989999998</v>
      </c>
    </row>
    <row r="22" spans="2:10" x14ac:dyDescent="0.35">
      <c r="B22" t="s">
        <v>0</v>
      </c>
      <c r="C22" s="3">
        <f>VLOOKUP($B22,'[1]Dati finali'!$B$4:$O$40,'[1]Dati finali'!$M$42,FALSE)</f>
        <v>1.0999999999999999E-2</v>
      </c>
      <c r="D22" s="2">
        <f>VLOOKUP($B22,'[1]Dati finali'!$B$4:$O$40,'[1]Dati finali'!C$42,FALSE)</f>
        <v>0.56714520000000002</v>
      </c>
      <c r="E22" s="5">
        <f>VLOOKUP($B22,'[1]Dati finali'!$B$4:$O$40,'[1]Dati finali'!G$42,FALSE)</f>
        <v>0.71052631578947378</v>
      </c>
      <c r="F22" s="2">
        <f>VLOOKUP($B22,'[1]Dati finali'!$B$4:$O$40,'[1]Dati finali'!H$42,FALSE)</f>
        <v>0.65241799578693949</v>
      </c>
      <c r="G22" s="4">
        <f>VLOOKUP($B22,'[1]Dati finali'!$B$4:$O$40,'[1]Dati finali'!I$42,FALSE)</f>
        <v>0.81349999999999989</v>
      </c>
      <c r="H22">
        <f>VLOOKUP($B22,'[1]Dati finali'!$B$4:$O$40,'[1]Dati finali'!J$42,FALSE)</f>
        <v>40969.205896074651</v>
      </c>
      <c r="I22">
        <f>VLOOKUP($B22,'[1]Dati finali'!$B$4:$O$40,'[1]Dati finali'!K$42,FALSE)</f>
        <v>25</v>
      </c>
      <c r="J22" s="7">
        <f>VLOOKUP($B22,'[1]Dati finali'!$B$4:$O$40,'[1]Dati finali'!L$42,FALSE)</f>
        <v>5046.9707070000004</v>
      </c>
    </row>
    <row r="23" spans="2:10" x14ac:dyDescent="0.35">
      <c r="B23" t="s">
        <v>1</v>
      </c>
      <c r="C23" s="3">
        <f>VLOOKUP($B23,'[1]Dati finali'!$B$4:$O$40,'[1]Dati finali'!$M$42,FALSE)</f>
        <v>1.2E-2</v>
      </c>
      <c r="D23" s="2">
        <f>VLOOKUP($B23,'[1]Dati finali'!$B$4:$O$40,'[1]Dati finali'!C$42,FALSE)</f>
        <v>0.46356799999999998</v>
      </c>
      <c r="E23" s="5">
        <f>VLOOKUP($B23,'[1]Dati finali'!$B$4:$O$40,'[1]Dati finali'!G$42,FALSE)</f>
        <v>0.6228070175438597</v>
      </c>
      <c r="F23" s="2">
        <f>VLOOKUP($B23,'[1]Dati finali'!$B$4:$O$40,'[1]Dati finali'!H$42,FALSE)</f>
        <v>0.14652498907518571</v>
      </c>
      <c r="G23" s="4">
        <f>VLOOKUP($B23,'[1]Dati finali'!$B$4:$O$40,'[1]Dati finali'!I$42,FALSE)</f>
        <v>0.82058000000000009</v>
      </c>
      <c r="H23">
        <f>VLOOKUP($B23,'[1]Dati finali'!$B$4:$O$40,'[1]Dati finali'!J$42,FALSE)</f>
        <v>52220.756109073707</v>
      </c>
      <c r="I23">
        <f>VLOOKUP($B23,'[1]Dati finali'!$B$4:$O$40,'[1]Dati finali'!K$42,FALSE)</f>
        <v>26</v>
      </c>
      <c r="J23" s="7">
        <f>VLOOKUP($B23,'[1]Dati finali'!$B$4:$O$40,'[1]Dati finali'!L$42,FALSE)</f>
        <v>4499.1513709999999</v>
      </c>
    </row>
    <row r="24" spans="2:10" x14ac:dyDescent="0.35">
      <c r="B24" t="s">
        <v>3</v>
      </c>
      <c r="C24" s="3">
        <f>VLOOKUP($B24,'[1]Dati finali'!$B$4:$O$40,'[1]Dati finali'!$M$42,FALSE)</f>
        <v>1.2E-2</v>
      </c>
      <c r="D24" s="2">
        <f>VLOOKUP($B24,'[1]Dati finali'!$B$4:$O$40,'[1]Dati finali'!C$42,FALSE)</f>
        <v>0.47744723999999999</v>
      </c>
      <c r="E24" s="5">
        <f>VLOOKUP($B24,'[1]Dati finali'!$B$4:$O$40,'[1]Dati finali'!G$42,FALSE)</f>
        <v>1.0701754385964912</v>
      </c>
      <c r="F24" s="2">
        <f>VLOOKUP($B24,'[1]Dati finali'!$B$4:$O$40,'[1]Dati finali'!H$42,FALSE)</f>
        <v>2.8395721925133691E-2</v>
      </c>
      <c r="G24" s="4">
        <f>VLOOKUP($B24,'[1]Dati finali'!$B$4:$O$40,'[1]Dati finali'!I$42,FALSE)</f>
        <v>0.81503000000000003</v>
      </c>
      <c r="H24">
        <f>VLOOKUP($B24,'[1]Dati finali'!$B$4:$O$40,'[1]Dati finali'!J$42,FALSE)</f>
        <v>33627.430244398442</v>
      </c>
      <c r="I24">
        <f>VLOOKUP($B24,'[1]Dati finali'!$B$4:$O$40,'[1]Dati finali'!K$42,FALSE)</f>
        <v>80</v>
      </c>
      <c r="J24" s="7">
        <f>VLOOKUP($B24,'[1]Dati finali'!$B$4:$O$40,'[1]Dati finali'!L$42,FALSE)</f>
        <v>4166.0179909999997</v>
      </c>
    </row>
    <row r="25" spans="2:10" x14ac:dyDescent="0.35">
      <c r="B25" t="s">
        <v>14</v>
      </c>
      <c r="C25" s="3">
        <f>VLOOKUP($B25,'[1]Dati finali'!$B$4:$O$40,'[1]Dati finali'!$M$42,FALSE)</f>
        <v>1.4999999999999999E-2</v>
      </c>
      <c r="D25" s="2">
        <f>VLOOKUP($B25,'[1]Dati finali'!$B$4:$O$40,'[1]Dati finali'!C$42,FALSE)</f>
        <v>0.28600000000000003</v>
      </c>
      <c r="E25" s="5">
        <f>VLOOKUP($B25,'[1]Dati finali'!$B$4:$O$40,'[1]Dati finali'!G$42,FALSE)</f>
        <v>1.2192982456140351</v>
      </c>
      <c r="F25" s="2">
        <f>VLOOKUP($B25,'[1]Dati finali'!$B$4:$O$40,'[1]Dati finali'!H$42,FALSE)</f>
        <v>0.29015868125096289</v>
      </c>
      <c r="G25" s="4">
        <f>VLOOKUP($B25,'[1]Dati finali'!$B$4:$O$40,'[1]Dati finali'!I$42,FALSE)</f>
        <v>0.77260999999999991</v>
      </c>
      <c r="H25">
        <f>VLOOKUP($B25,'[1]Dati finali'!$B$4:$O$40,'[1]Dati finali'!J$42,FALSE)</f>
        <v>44420.07979267578</v>
      </c>
      <c r="I25">
        <f>VLOOKUP($B25,'[1]Dati finali'!$B$4:$O$40,'[1]Dati finali'!K$42,FALSE)</f>
        <v>30</v>
      </c>
      <c r="J25" s="7">
        <f>VLOOKUP($B25,'[1]Dati finali'!$B$4:$O$40,'[1]Dati finali'!L$42,FALSE)</f>
        <v>5829.8341499999997</v>
      </c>
    </row>
    <row r="26" spans="2:10" x14ac:dyDescent="0.35">
      <c r="B26" t="s">
        <v>13</v>
      </c>
      <c r="C26" s="3">
        <f>VLOOKUP($B26,'[1]Dati finali'!$B$4:$O$40,'[1]Dati finali'!$M$42,FALSE)</f>
        <v>1.8000000000000002E-2</v>
      </c>
      <c r="D26" s="2">
        <f>VLOOKUP($B26,'[1]Dati finali'!$B$4:$O$40,'[1]Dati finali'!C$42,FALSE)</f>
        <v>0.35200000000000004</v>
      </c>
      <c r="E26" s="5">
        <f>VLOOKUP($B26,'[1]Dati finali'!$B$4:$O$40,'[1]Dati finali'!G$42,FALSE)</f>
        <v>1.2192982456140351</v>
      </c>
      <c r="F26" s="2">
        <f>VLOOKUP($B26,'[1]Dati finali'!$B$4:$O$40,'[1]Dati finali'!H$42,FALSE)</f>
        <v>0.17483279395900755</v>
      </c>
      <c r="G26" s="4">
        <f>VLOOKUP($B26,'[1]Dati finali'!$B$4:$O$40,'[1]Dati finali'!I$42,FALSE)</f>
        <v>0.80180000000000007</v>
      </c>
      <c r="H26">
        <f>VLOOKUP($B26,'[1]Dati finali'!$B$4:$O$40,'[1]Dati finali'!J$42,FALSE)</f>
        <v>37588.058140447843</v>
      </c>
      <c r="I26">
        <f>VLOOKUP($B26,'[1]Dati finali'!$B$4:$O$40,'[1]Dati finali'!K$42,FALSE)</f>
        <v>10</v>
      </c>
      <c r="J26" s="7">
        <f>VLOOKUP($B26,'[1]Dati finali'!$B$4:$O$40,'[1]Dati finali'!L$42,FALSE)</f>
        <v>5422.6711299999997</v>
      </c>
    </row>
    <row r="27" spans="2:10" x14ac:dyDescent="0.35">
      <c r="B27" t="s">
        <v>22</v>
      </c>
      <c r="C27" s="3">
        <f>VLOOKUP($B27,'[1]Dati finali'!$B$4:$O$40,'[1]Dati finali'!$M$42,FALSE)</f>
        <v>1.9E-2</v>
      </c>
      <c r="D27" s="2">
        <f>VLOOKUP($B27,'[1]Dati finali'!$B$4:$O$40,'[1]Dati finali'!C$42,FALSE)</f>
        <v>0.39899999999999997</v>
      </c>
      <c r="E27" s="5">
        <f>VLOOKUP($B27,'[1]Dati finali'!$B$4:$O$40,'[1]Dati finali'!G$42,FALSE)</f>
        <v>1.0438596491228072</v>
      </c>
      <c r="F27" s="2">
        <f>VLOOKUP($B27,'[1]Dati finali'!$B$4:$O$40,'[1]Dati finali'!H$42,FALSE)</f>
        <v>0.19813043478260869</v>
      </c>
      <c r="G27" s="4">
        <f>VLOOKUP($B27,'[1]Dati finali'!$B$4:$O$40,'[1]Dati finali'!I$42,FALSE)</f>
        <v>0.90727000000000002</v>
      </c>
      <c r="H27">
        <f>VLOOKUP($B27,'[1]Dati finali'!$B$4:$O$40,'[1]Dati finali'!J$42,FALSE)</f>
        <v>91004.175298679198</v>
      </c>
      <c r="I27">
        <f>VLOOKUP($B27,'[1]Dati finali'!$B$4:$O$40,'[1]Dati finali'!K$42,FALSE)</f>
        <v>20</v>
      </c>
      <c r="J27" s="7">
        <f>VLOOKUP($B27,'[1]Dati finali'!$B$4:$O$40,'[1]Dati finali'!L$42,FALSE)</f>
        <v>5509.6559569999999</v>
      </c>
    </row>
    <row r="28" spans="2:10" x14ac:dyDescent="0.35">
      <c r="B28" t="s">
        <v>34</v>
      </c>
      <c r="C28" s="3">
        <f>VLOOKUP($B28,'[1]Dati finali'!$B$4:$O$40,'[1]Dati finali'!$M$42,FALSE)</f>
        <v>1.9E-2</v>
      </c>
      <c r="D28" s="2">
        <f>VLOOKUP($B28,'[1]Dati finali'!$B$4:$O$40,'[1]Dati finali'!C$42,FALSE)</f>
        <v>0.42799999999999999</v>
      </c>
      <c r="E28" s="5">
        <f>VLOOKUP($B28,'[1]Dati finali'!$B$4:$O$40,'[1]Dati finali'!G$42,FALSE)</f>
        <v>1.2807017543859649</v>
      </c>
      <c r="F28" s="2">
        <f>VLOOKUP($B28,'[1]Dati finali'!$B$4:$O$40,'[1]Dati finali'!H$42,FALSE)</f>
        <v>0.24521508544490278</v>
      </c>
      <c r="G28" s="4">
        <f>VLOOKUP($B28,'[1]Dati finali'!$B$4:$O$40,'[1]Dati finali'!I$42,FALSE)</f>
        <v>0.83143</v>
      </c>
      <c r="H28">
        <f>VLOOKUP($B28,'[1]Dati finali'!$B$4:$O$40,'[1]Dati finali'!J$42,FALSE)</f>
        <v>37955.073294435715</v>
      </c>
      <c r="I28">
        <f>VLOOKUP($B28,'[1]Dati finali'!$B$4:$O$40,'[1]Dati finali'!K$42,FALSE)</f>
        <v>12</v>
      </c>
      <c r="J28" s="7">
        <f>VLOOKUP($B28,'[1]Dati finali'!$B$4:$O$40,'[1]Dati finali'!L$42,FALSE)</f>
        <v>5729.8941359999999</v>
      </c>
    </row>
    <row r="29" spans="2:10" x14ac:dyDescent="0.35">
      <c r="B29" t="s">
        <v>27</v>
      </c>
      <c r="C29" s="3">
        <f>VLOOKUP($B29,'[1]Dati finali'!$B$4:$O$40,'[1]Dati finali'!$M$42,FALSE)</f>
        <v>1.9000000000000003E-2</v>
      </c>
      <c r="D29" s="2">
        <f>VLOOKUP($B29,'[1]Dati finali'!$B$4:$O$40,'[1]Dati finali'!C$42,FALSE)</f>
        <v>0.24</v>
      </c>
      <c r="E29" s="5">
        <f>VLOOKUP($B29,'[1]Dati finali'!$B$4:$O$40,'[1]Dati finali'!G$42,FALSE)</f>
        <v>1.3508771929824563</v>
      </c>
      <c r="F29" s="2">
        <f>VLOOKUP($B29,'[1]Dati finali'!$B$4:$O$40,'[1]Dati finali'!H$42,FALSE)</f>
        <v>0.53502487562189049</v>
      </c>
      <c r="G29" s="4">
        <f>VLOOKUP($B29,'[1]Dati finali'!$B$4:$O$40,'[1]Dati finali'!I$42,FALSE)</f>
        <v>0.64651999999999998</v>
      </c>
      <c r="H29">
        <f>VLOOKUP($B29,'[1]Dati finali'!$B$4:$O$40,'[1]Dati finali'!J$42,FALSE)</f>
        <v>27783.081655469832</v>
      </c>
      <c r="I29">
        <f>VLOOKUP($B29,'[1]Dati finali'!$B$4:$O$40,'[1]Dati finali'!K$42,FALSE)</f>
        <v>7</v>
      </c>
      <c r="J29" s="7">
        <f>VLOOKUP($B29,'[1]Dati finali'!$B$4:$O$40,'[1]Dati finali'!L$42,FALSE)</f>
        <v>4297.4206020000001</v>
      </c>
    </row>
    <row r="30" spans="2:10" x14ac:dyDescent="0.35">
      <c r="B30" t="s">
        <v>5</v>
      </c>
      <c r="C30" s="3">
        <f>VLOOKUP($B30,'[1]Dati finali'!$B$4:$O$40,'[1]Dati finali'!$M$42,FALSE)</f>
        <v>0.02</v>
      </c>
      <c r="D30" s="2">
        <f>VLOOKUP($B30,'[1]Dati finali'!$B$4:$O$40,'[1]Dati finali'!C$42,FALSE)</f>
        <v>0.32400000000000001</v>
      </c>
      <c r="E30" s="5">
        <f>VLOOKUP($B30,'[1]Dati finali'!$B$4:$O$40,'[1]Dati finali'!G$42,FALSE)</f>
        <v>1.0526315789473684</v>
      </c>
      <c r="F30" s="2">
        <f>VLOOKUP($B30,'[1]Dati finali'!$B$4:$O$40,'[1]Dati finali'!H$42,FALSE)</f>
        <v>0.74774668630338736</v>
      </c>
      <c r="G30" s="4">
        <f>VLOOKUP($B30,'[1]Dati finali'!$B$4:$O$40,'[1]Dati finali'!I$42,FALSE)</f>
        <v>0.58094000000000001</v>
      </c>
      <c r="H30">
        <f>VLOOKUP($B30,'[1]Dati finali'!$B$4:$O$40,'[1]Dati finali'!J$42,FALSE)</f>
        <v>45962.942412958422</v>
      </c>
      <c r="I30">
        <f>VLOOKUP($B30,'[1]Dati finali'!$B$4:$O$40,'[1]Dati finali'!K$42,FALSE)</f>
        <v>18</v>
      </c>
      <c r="J30" s="7">
        <f>VLOOKUP($B30,'[1]Dati finali'!$B$4:$O$40,'[1]Dati finali'!L$42,FALSE)</f>
        <v>5352.3429720000004</v>
      </c>
    </row>
    <row r="31" spans="2:10" x14ac:dyDescent="0.35">
      <c r="B31" t="s">
        <v>2</v>
      </c>
      <c r="C31" s="3">
        <f>VLOOKUP($B31,'[1]Dati finali'!$B$4:$O$40,'[1]Dati finali'!$M$42,FALSE)</f>
        <v>2.1999999999999999E-2</v>
      </c>
      <c r="D31" s="2">
        <f>VLOOKUP($B31,'[1]Dati finali'!$B$4:$O$40,'[1]Dati finali'!C$42,FALSE)</f>
        <v>9.6811743000000006E-2</v>
      </c>
      <c r="E31" s="5">
        <f>VLOOKUP($B31,'[1]Dati finali'!$B$4:$O$40,'[1]Dati finali'!G$42,FALSE)</f>
        <v>0.8421052631578948</v>
      </c>
      <c r="F31" s="2">
        <f>VLOOKUP($B31,'[1]Dati finali'!$B$4:$O$40,'[1]Dati finali'!H$42,FALSE)</f>
        <v>0.24825304897932565</v>
      </c>
      <c r="G31" s="4">
        <f>VLOOKUP($B31,'[1]Dati finali'!$B$4:$O$40,'[1]Dati finali'!I$42,FALSE)</f>
        <v>0.5796</v>
      </c>
      <c r="H31">
        <f>VLOOKUP($B31,'[1]Dati finali'!$B$4:$O$40,'[1]Dati finali'!J$42,FALSE)</f>
        <v>14742.756017137894</v>
      </c>
      <c r="I31">
        <f>VLOOKUP($B31,'[1]Dati finali'!$B$4:$O$40,'[1]Dati finali'!K$42,FALSE)</f>
        <v>109</v>
      </c>
      <c r="J31" s="7">
        <f>VLOOKUP($B31,'[1]Dati finali'!$B$4:$O$40,'[1]Dati finali'!L$42,FALSE)</f>
        <v>4432.5246950000001</v>
      </c>
    </row>
    <row r="32" spans="2:10" x14ac:dyDescent="0.35">
      <c r="B32" t="s">
        <v>24</v>
      </c>
      <c r="C32" s="3">
        <f>VLOOKUP($B32,'[1]Dati finali'!$B$4:$O$40,'[1]Dati finali'!$M$42,FALSE)</f>
        <v>2.1999999999999999E-2</v>
      </c>
      <c r="D32" s="2">
        <f>VLOOKUP($B32,'[1]Dati finali'!$B$4:$O$40,'[1]Dati finali'!C$42,FALSE)</f>
        <v>0.37200000000000005</v>
      </c>
      <c r="E32" s="5">
        <f>VLOOKUP($B32,'[1]Dati finali'!$B$4:$O$40,'[1]Dati finali'!G$42,FALSE)</f>
        <v>1.4736842105263159</v>
      </c>
      <c r="F32" s="2">
        <f>VLOOKUP($B32,'[1]Dati finali'!$B$4:$O$40,'[1]Dati finali'!H$42,FALSE)</f>
        <v>0.12103298611111112</v>
      </c>
      <c r="G32" s="4">
        <f>VLOOKUP($B32,'[1]Dati finali'!$B$4:$O$40,'[1]Dati finali'!I$42,FALSE)</f>
        <v>0.91076999999999997</v>
      </c>
      <c r="H32">
        <f>VLOOKUP($B32,'[1]Dati finali'!$B$4:$O$40,'[1]Dati finali'!J$42,FALSE)</f>
        <v>46055.498481981653</v>
      </c>
      <c r="I32">
        <f>VLOOKUP($B32,'[1]Dati finali'!$B$4:$O$40,'[1]Dati finali'!K$42,FALSE)</f>
        <v>36</v>
      </c>
      <c r="J32" s="7">
        <f>VLOOKUP($B32,'[1]Dati finali'!$B$4:$O$40,'[1]Dati finali'!L$42,FALSE)</f>
        <v>5816.8789630000001</v>
      </c>
    </row>
    <row r="33" spans="2:10" x14ac:dyDescent="0.35">
      <c r="B33" t="s">
        <v>12</v>
      </c>
      <c r="C33" s="3">
        <f>VLOOKUP($B33,'[1]Dati finali'!$B$4:$O$40,'[1]Dati finali'!$M$42,FALSE)</f>
        <v>2.5999999999999999E-2</v>
      </c>
      <c r="D33" s="2">
        <f>VLOOKUP($B33,'[1]Dati finali'!$B$4:$O$40,'[1]Dati finali'!C$42,FALSE)</f>
        <v>0.43700000000000006</v>
      </c>
      <c r="E33" s="5">
        <f>VLOOKUP($B33,'[1]Dati finali'!$B$4:$O$40,'[1]Dati finali'!G$42,FALSE)</f>
        <v>1.2719298245614037</v>
      </c>
      <c r="F33" s="2">
        <f>VLOOKUP($B33,'[1]Dati finali'!$B$4:$O$40,'[1]Dati finali'!H$42,FALSE)</f>
        <v>0.4419622093023256</v>
      </c>
      <c r="G33" s="4">
        <f>VLOOKUP($B33,'[1]Dati finali'!$B$4:$O$40,'[1]Dati finali'!I$42,FALSE)</f>
        <v>0.85325000000000006</v>
      </c>
      <c r="H33">
        <f>VLOOKUP($B33,'[1]Dati finali'!$B$4:$O$40,'[1]Dati finali'!J$42,FALSE)</f>
        <v>39356.000800448739</v>
      </c>
      <c r="I33">
        <f>VLOOKUP($B33,'[1]Dati finali'!$B$4:$O$40,'[1]Dati finali'!K$42,FALSE)</f>
        <v>1</v>
      </c>
      <c r="J33" s="7">
        <f>VLOOKUP($B33,'[1]Dati finali'!$B$4:$O$40,'[1]Dati finali'!L$42,FALSE)</f>
        <v>6690.428715</v>
      </c>
    </row>
    <row r="34" spans="2:10" x14ac:dyDescent="0.35">
      <c r="B34" t="s">
        <v>33</v>
      </c>
      <c r="C34" s="3">
        <f>VLOOKUP($B34,'[1]Dati finali'!$B$4:$O$40,'[1]Dati finali'!$M$42,FALSE)</f>
        <v>2.7E-2</v>
      </c>
      <c r="D34" s="2">
        <f>VLOOKUP($B34,'[1]Dati finali'!$B$4:$O$40,'[1]Dati finali'!C$42,FALSE)</f>
        <v>0.42599999999999999</v>
      </c>
      <c r="E34" s="5">
        <f>VLOOKUP($B34,'[1]Dati finali'!$B$4:$O$40,'[1]Dati finali'!G$42,FALSE)</f>
        <v>1.2719298245614037</v>
      </c>
      <c r="F34" s="2">
        <f>VLOOKUP($B34,'[1]Dati finali'!$B$4:$O$40,'[1]Dati finali'!H$42,FALSE)</f>
        <v>0.56096439169139467</v>
      </c>
      <c r="G34" s="4">
        <f>VLOOKUP($B34,'[1]Dati finali'!$B$4:$O$40,'[1]Dati finali'!I$42,FALSE)</f>
        <v>0.73760999999999999</v>
      </c>
      <c r="H34">
        <f>VLOOKUP($B34,'[1]Dati finali'!$B$4:$O$40,'[1]Dati finali'!J$42,FALSE)</f>
        <v>56765.024125018397</v>
      </c>
      <c r="I34">
        <f>VLOOKUP($B34,'[1]Dati finali'!$B$4:$O$40,'[1]Dati finali'!K$42,FALSE)</f>
        <v>16</v>
      </c>
      <c r="J34" s="7">
        <f>VLOOKUP($B34,'[1]Dati finali'!$B$4:$O$40,'[1]Dati finali'!L$42,FALSE)</f>
        <v>5213.5373970000001</v>
      </c>
    </row>
    <row r="35" spans="2:10" x14ac:dyDescent="0.35">
      <c r="B35" t="s">
        <v>10</v>
      </c>
      <c r="C35" s="3">
        <f>VLOOKUP($B35,'[1]Dati finali'!$B$4:$O$40,'[1]Dati finali'!$M$42,FALSE)</f>
        <v>2.7000000000000003E-2</v>
      </c>
      <c r="D35" s="2">
        <f>VLOOKUP($B35,'[1]Dati finali'!$B$4:$O$40,'[1]Dati finali'!C$42,FALSE)</f>
        <v>0.39100000000000001</v>
      </c>
      <c r="E35" s="5">
        <f>VLOOKUP($B35,'[1]Dati finali'!$B$4:$O$40,'[1]Dati finali'!G$42,FALSE)</f>
        <v>1.3596491228070178</v>
      </c>
      <c r="F35" s="2">
        <f>VLOOKUP($B35,'[1]Dati finali'!$B$4:$O$40,'[1]Dati finali'!H$42,FALSE)</f>
        <v>0.60297712418300653</v>
      </c>
      <c r="G35" s="4">
        <f>VLOOKUP($B35,'[1]Dati finali'!$B$4:$O$40,'[1]Dati finali'!I$42,FALSE)</f>
        <v>0.87757000000000007</v>
      </c>
      <c r="H35">
        <f>VLOOKUP($B35,'[1]Dati finali'!$B$4:$O$40,'[1]Dati finali'!J$42,FALSE)</f>
        <v>45056.267280748551</v>
      </c>
      <c r="I35">
        <f>VLOOKUP($B35,'[1]Dati finali'!$B$4:$O$40,'[1]Dati finali'!K$42,FALSE)</f>
        <v>4</v>
      </c>
      <c r="J35" s="7">
        <f>VLOOKUP($B35,'[1]Dati finali'!$B$4:$O$40,'[1]Dati finali'!L$42,FALSE)</f>
        <v>6183.3256810000003</v>
      </c>
    </row>
    <row r="36" spans="2:10" x14ac:dyDescent="0.35">
      <c r="B36" t="s">
        <v>32</v>
      </c>
      <c r="C36" s="3">
        <f>VLOOKUP($B36,'[1]Dati finali'!$B$4:$O$40,'[1]Dati finali'!$M$42,FALSE)</f>
        <v>5.3000000000000005E-2</v>
      </c>
      <c r="D36" s="2">
        <f>VLOOKUP($B36,'[1]Dati finali'!$B$4:$O$40,'[1]Dati finali'!C$42,FALSE)</f>
        <v>0.41899999999999998</v>
      </c>
      <c r="E36" s="5">
        <f>VLOOKUP($B36,'[1]Dati finali'!$B$4:$O$40,'[1]Dati finali'!G$42,FALSE)</f>
        <v>1.2456140350877194</v>
      </c>
      <c r="F36" s="2">
        <f>VLOOKUP($B36,'[1]Dati finali'!$B$4:$O$40,'[1]Dati finali'!H$42,FALSE)</f>
        <v>0.57096156310057655</v>
      </c>
      <c r="G36" s="4">
        <f>VLOOKUP($B36,'[1]Dati finali'!$B$4:$O$40,'[1]Dati finali'!I$42,FALSE)</f>
        <v>0.87146000000000001</v>
      </c>
      <c r="H36">
        <f>VLOOKUP($B36,'[1]Dati finali'!$B$4:$O$40,'[1]Dati finali'!J$42,FALSE)</f>
        <v>44042.249785595603</v>
      </c>
      <c r="I36">
        <f>VLOOKUP($B36,'[1]Dati finali'!$B$4:$O$40,'[1]Dati finali'!K$42,FALSE)</f>
        <v>3</v>
      </c>
      <c r="J36" s="7">
        <f>VLOOKUP($B36,'[1]Dati finali'!$B$4:$O$40,'[1]Dati finali'!L$42,FALSE)</f>
        <v>6588.63796</v>
      </c>
    </row>
    <row r="37" spans="2:10" x14ac:dyDescent="0.35">
      <c r="B37" t="s">
        <v>17</v>
      </c>
      <c r="C37" s="3">
        <f>VLOOKUP($B37,'[1]Dati finali'!$B$4:$O$40,'[1]Dati finali'!$M$42,FALSE)</f>
        <v>0.14000000000000001</v>
      </c>
      <c r="D37" s="2">
        <f>VLOOKUP($B37,'[1]Dati finali'!$B$4:$O$40,'[1]Dati finali'!C$42,FALSE)</f>
        <v>0.42499999999999999</v>
      </c>
      <c r="E37" s="5">
        <f>VLOOKUP($B37,'[1]Dati finali'!$B$4:$O$40,'[1]Dati finali'!G$42,FALSE)</f>
        <v>1.4824561403508774</v>
      </c>
      <c r="F37" s="2">
        <f>VLOOKUP($B37,'[1]Dati finali'!$B$4:$O$40,'[1]Dati finali'!H$42,FALSE)</f>
        <v>0.99986000000000008</v>
      </c>
      <c r="G37" s="4">
        <f>VLOOKUP($B37,'[1]Dati finali'!$B$4:$O$40,'[1]Dati finali'!I$42,FALSE)</f>
        <v>0.93772999999999995</v>
      </c>
      <c r="H37">
        <f>VLOOKUP($B37,'[1]Dati finali'!$B$4:$O$40,'[1]Dati finali'!J$42,FALSE)</f>
        <v>46625.174468334641</v>
      </c>
      <c r="I37">
        <f>VLOOKUP($B37,'[1]Dati finali'!$B$4:$O$40,'[1]Dati finali'!K$42,FALSE)</f>
        <v>2</v>
      </c>
      <c r="J37" s="7">
        <f>VLOOKUP($B37,'[1]Dati finali'!$B$4:$O$40,'[1]Dati finali'!L$42,FALSE)</f>
        <v>7125.3528500000002</v>
      </c>
    </row>
    <row r="38" spans="2:10" x14ac:dyDescent="0.35">
      <c r="B38" t="s">
        <v>25</v>
      </c>
      <c r="C38" s="3">
        <f>VLOOKUP($B38,'[1]Dati finali'!$B$4:$O$40,'[1]Dati finali'!$M$42,FALSE)</f>
        <v>0.39200000000000002</v>
      </c>
      <c r="D38" s="2">
        <f>VLOOKUP($B38,'[1]Dati finali'!$B$4:$O$40,'[1]Dati finali'!C$42,FALSE)</f>
        <v>0.43200000000000005</v>
      </c>
      <c r="E38" s="5">
        <f>VLOOKUP($B38,'[1]Dati finali'!$B$4:$O$40,'[1]Dati finali'!G$42,FALSE)</f>
        <v>1.56140350877193</v>
      </c>
      <c r="F38" s="2">
        <f>VLOOKUP($B38,'[1]Dati finali'!$B$4:$O$40,'[1]Dati finali'!H$42,FALSE)</f>
        <v>0.97569731543624161</v>
      </c>
      <c r="G38" s="4">
        <f>VLOOKUP($B38,'[1]Dati finali'!$B$4:$O$40,'[1]Dati finali'!I$42,FALSE)</f>
        <v>0.81870999999999994</v>
      </c>
      <c r="H38">
        <f>VLOOKUP($B38,'[1]Dati finali'!$B$4:$O$40,'[1]Dati finali'!J$42,FALSE)</f>
        <v>53872.17663996949</v>
      </c>
      <c r="I38">
        <f>VLOOKUP($B38,'[1]Dati finali'!$B$4:$O$40,'[1]Dati finali'!K$42,FALSE)</f>
        <v>17</v>
      </c>
      <c r="J38" s="7">
        <f>VLOOKUP($B38,'[1]Dati finali'!$B$4:$O$40,'[1]Dati finali'!L$42,FALSE)</f>
        <v>6653.4138949999997</v>
      </c>
    </row>
    <row r="41" spans="2:10" x14ac:dyDescent="0.35">
      <c r="B41" t="s">
        <v>46</v>
      </c>
    </row>
    <row r="42" spans="2:10" ht="15" thickBot="1" x14ac:dyDescent="0.4"/>
    <row r="43" spans="2:10" x14ac:dyDescent="0.35">
      <c r="B43" s="10" t="s">
        <v>47</v>
      </c>
      <c r="C43" s="10"/>
    </row>
    <row r="44" spans="2:10" x14ac:dyDescent="0.35">
      <c r="B44" t="s">
        <v>48</v>
      </c>
      <c r="C44">
        <v>0.72718814085781003</v>
      </c>
    </row>
    <row r="45" spans="2:10" x14ac:dyDescent="0.35">
      <c r="B45" t="s">
        <v>49</v>
      </c>
      <c r="C45">
        <v>0.52880259220423809</v>
      </c>
    </row>
    <row r="46" spans="2:10" x14ac:dyDescent="0.35">
      <c r="B46" t="s">
        <v>50</v>
      </c>
      <c r="C46">
        <v>0.40664030129422574</v>
      </c>
    </row>
    <row r="47" spans="2:10" x14ac:dyDescent="0.35">
      <c r="B47" t="s">
        <v>51</v>
      </c>
      <c r="C47">
        <v>5.2319878949156018E-2</v>
      </c>
    </row>
    <row r="48" spans="2:10"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7</v>
      </c>
      <c r="D52">
        <v>8.294456005927571E-2</v>
      </c>
      <c r="E52">
        <v>1.1849222865610815E-2</v>
      </c>
      <c r="F52">
        <v>4.3286892236964247</v>
      </c>
      <c r="G52">
        <v>2.5072921638601168E-3</v>
      </c>
    </row>
    <row r="53" spans="2:10" x14ac:dyDescent="0.35">
      <c r="B53" t="s">
        <v>55</v>
      </c>
      <c r="C53">
        <v>27</v>
      </c>
      <c r="D53">
        <v>7.3908982797867159E-2</v>
      </c>
      <c r="E53">
        <v>2.7373697332543391E-3</v>
      </c>
    </row>
    <row r="54" spans="2:10" ht="15" thickBot="1" x14ac:dyDescent="0.4">
      <c r="B54" s="8" t="s">
        <v>56</v>
      </c>
      <c r="C54" s="8">
        <v>34</v>
      </c>
      <c r="D54" s="8">
        <v>0.15685354285714287</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-0.27051198464181242</v>
      </c>
      <c r="D57">
        <v>9.3531818175197179E-2</v>
      </c>
      <c r="E57">
        <v>-2.8921920894888253</v>
      </c>
      <c r="F57">
        <v>7.4709233437438224E-3</v>
      </c>
      <c r="G57">
        <v>-0.46242342343556742</v>
      </c>
      <c r="H57">
        <v>-7.8600545848057396E-2</v>
      </c>
      <c r="I57">
        <v>-0.46242342343556742</v>
      </c>
      <c r="J57">
        <v>-7.8600545848057396E-2</v>
      </c>
    </row>
    <row r="58" spans="2:10" x14ac:dyDescent="0.35">
      <c r="B58" t="s">
        <v>35</v>
      </c>
      <c r="C58">
        <v>6.3554759870886796E-2</v>
      </c>
      <c r="D58">
        <v>0.11793442327170338</v>
      </c>
      <c r="E58">
        <v>0.53889914503135428</v>
      </c>
      <c r="F58">
        <v>0.59437245227250324</v>
      </c>
      <c r="G58">
        <v>-0.178426688741497</v>
      </c>
      <c r="H58">
        <v>0.30553620848327057</v>
      </c>
      <c r="I58">
        <v>-0.178426688741497</v>
      </c>
      <c r="J58">
        <v>0.30553620848327057</v>
      </c>
    </row>
    <row r="59" spans="2:10" x14ac:dyDescent="0.35">
      <c r="B59" t="s">
        <v>39</v>
      </c>
      <c r="C59">
        <v>9.8204565172465341E-2</v>
      </c>
      <c r="D59">
        <v>5.4535834079927646E-2</v>
      </c>
      <c r="E59">
        <v>1.8007346330953125</v>
      </c>
      <c r="F59">
        <v>8.292616094386393E-2</v>
      </c>
      <c r="G59">
        <v>-1.3693723434435784E-2</v>
      </c>
      <c r="H59">
        <v>0.21010285377936647</v>
      </c>
      <c r="I59">
        <v>-1.3693723434435784E-2</v>
      </c>
      <c r="J59">
        <v>0.21010285377936647</v>
      </c>
    </row>
    <row r="60" spans="2:10" x14ac:dyDescent="0.35">
      <c r="B60" t="s">
        <v>40</v>
      </c>
      <c r="C60">
        <v>0.14824861307140444</v>
      </c>
      <c r="D60">
        <v>4.4677285248657002E-2</v>
      </c>
      <c r="E60">
        <v>3.3182099638845175</v>
      </c>
      <c r="F60">
        <v>2.5981367705770315E-3</v>
      </c>
      <c r="G60">
        <v>5.6578395804715478E-2</v>
      </c>
      <c r="H60">
        <v>0.23991883033809341</v>
      </c>
      <c r="I60">
        <v>5.6578395804715478E-2</v>
      </c>
      <c r="J60">
        <v>0.23991883033809341</v>
      </c>
    </row>
    <row r="61" spans="2:10" x14ac:dyDescent="0.35">
      <c r="B61" t="s">
        <v>41</v>
      </c>
      <c r="C61">
        <v>3.3087360021547933E-2</v>
      </c>
      <c r="D61">
        <v>9.2134362565991126E-2</v>
      </c>
      <c r="E61">
        <v>0.35912073519637316</v>
      </c>
      <c r="F61">
        <v>0.72229805554293813</v>
      </c>
      <c r="G61">
        <v>-0.15595673670781154</v>
      </c>
      <c r="H61">
        <v>0.22213145675090742</v>
      </c>
      <c r="I61">
        <v>-0.15595673670781154</v>
      </c>
      <c r="J61">
        <v>0.22213145675090742</v>
      </c>
    </row>
    <row r="62" spans="2:10" x14ac:dyDescent="0.35">
      <c r="B62" t="s">
        <v>42</v>
      </c>
      <c r="C62">
        <v>3.6755984997842388E-7</v>
      </c>
      <c r="D62">
        <v>7.6366150279605627E-7</v>
      </c>
      <c r="E62">
        <v>0.48131253000530594</v>
      </c>
      <c r="F62">
        <v>0.63417232580730887</v>
      </c>
      <c r="G62">
        <v>-1.1993441257197196E-6</v>
      </c>
      <c r="H62">
        <v>1.9344638256765674E-6</v>
      </c>
      <c r="I62">
        <v>-1.1993441257197196E-6</v>
      </c>
      <c r="J62">
        <v>1.9344638256765674E-6</v>
      </c>
    </row>
    <row r="63" spans="2:10" x14ac:dyDescent="0.35">
      <c r="B63" t="s">
        <v>43</v>
      </c>
      <c r="C63">
        <v>9.7351955522020884E-4</v>
      </c>
      <c r="D63">
        <v>5.059351987366903E-4</v>
      </c>
      <c r="E63">
        <v>1.9241981140095945</v>
      </c>
      <c r="F63">
        <v>6.4929519824386869E-2</v>
      </c>
      <c r="G63">
        <v>-6.4573724909250418E-5</v>
      </c>
      <c r="H63">
        <v>2.0116128353496682E-3</v>
      </c>
      <c r="I63">
        <v>-6.4573724909250418E-5</v>
      </c>
      <c r="J63">
        <v>2.0116128353496682E-3</v>
      </c>
    </row>
    <row r="64" spans="2:10" ht="15" thickBot="1" x14ac:dyDescent="0.4">
      <c r="B64" s="8" t="s">
        <v>45</v>
      </c>
      <c r="C64" s="8">
        <v>9.1578027940241544E-6</v>
      </c>
      <c r="D64" s="8">
        <v>1.2447881371188609E-5</v>
      </c>
      <c r="E64" s="8">
        <v>0.73569168286102526</v>
      </c>
      <c r="F64" s="8">
        <v>0.46826174943321686</v>
      </c>
      <c r="G64" s="8">
        <v>-1.6383140068907098E-5</v>
      </c>
      <c r="H64" s="8">
        <v>3.469874565695541E-5</v>
      </c>
      <c r="I64" s="8">
        <v>-1.6383140068907098E-5</v>
      </c>
      <c r="J64" s="8">
        <v>3.469874565695541E-5</v>
      </c>
    </row>
    <row r="68" spans="2:4" x14ac:dyDescent="0.35">
      <c r="B68" t="s">
        <v>70</v>
      </c>
    </row>
    <row r="69" spans="2:4" ht="15" thickBot="1" x14ac:dyDescent="0.4"/>
    <row r="70" spans="2:4" x14ac:dyDescent="0.35">
      <c r="B70" s="9" t="s">
        <v>71</v>
      </c>
      <c r="C70" s="9" t="s">
        <v>72</v>
      </c>
      <c r="D70" s="9" t="s">
        <v>73</v>
      </c>
    </row>
    <row r="71" spans="2:4" x14ac:dyDescent="0.35">
      <c r="B71">
        <v>1</v>
      </c>
      <c r="C71">
        <v>-2.4527127558695037E-2</v>
      </c>
      <c r="D71">
        <v>2.6527127558695039E-2</v>
      </c>
    </row>
    <row r="72" spans="2:4" x14ac:dyDescent="0.35">
      <c r="B72">
        <v>2</v>
      </c>
      <c r="C72">
        <v>-2.7576172444787814E-2</v>
      </c>
      <c r="D72">
        <v>2.9576172444787815E-2</v>
      </c>
    </row>
    <row r="73" spans="2:4" x14ac:dyDescent="0.35">
      <c r="B73">
        <v>3</v>
      </c>
      <c r="C73">
        <v>1.8807123500383632E-2</v>
      </c>
      <c r="D73">
        <v>-1.6807123500383631E-2</v>
      </c>
    </row>
    <row r="74" spans="2:4" x14ac:dyDescent="0.35">
      <c r="B74">
        <v>4</v>
      </c>
      <c r="C74">
        <v>4.2093380846361203E-2</v>
      </c>
      <c r="D74">
        <v>-4.0093380846361201E-2</v>
      </c>
    </row>
    <row r="75" spans="2:4" x14ac:dyDescent="0.35">
      <c r="B75">
        <v>5</v>
      </c>
      <c r="C75">
        <v>-1.9669080899436302E-2</v>
      </c>
      <c r="D75">
        <v>2.1669080899436304E-2</v>
      </c>
    </row>
    <row r="76" spans="2:4" x14ac:dyDescent="0.35">
      <c r="B76">
        <v>6</v>
      </c>
      <c r="C76">
        <v>3.7942022474366774E-2</v>
      </c>
      <c r="D76">
        <v>-3.4942022474366771E-2</v>
      </c>
    </row>
    <row r="77" spans="2:4" x14ac:dyDescent="0.35">
      <c r="B77">
        <v>7</v>
      </c>
      <c r="C77">
        <v>6.7589414777063997E-3</v>
      </c>
      <c r="D77">
        <v>-3.7589414777063996E-3</v>
      </c>
    </row>
    <row r="78" spans="2:4" x14ac:dyDescent="0.35">
      <c r="B78">
        <v>8</v>
      </c>
      <c r="C78">
        <v>-2.6959992718686168E-2</v>
      </c>
      <c r="D78">
        <v>3.0959992718686168E-2</v>
      </c>
    </row>
    <row r="79" spans="2:4" x14ac:dyDescent="0.35">
      <c r="B79">
        <v>9</v>
      </c>
      <c r="C79">
        <v>-2.3663355364244389E-2</v>
      </c>
      <c r="D79">
        <v>2.7663355364244389E-2</v>
      </c>
    </row>
    <row r="80" spans="2:4" x14ac:dyDescent="0.35">
      <c r="B80">
        <v>10</v>
      </c>
      <c r="C80">
        <v>-5.5319404252375873E-3</v>
      </c>
      <c r="D80">
        <v>9.5319404252375874E-3</v>
      </c>
    </row>
    <row r="81" spans="2:4" x14ac:dyDescent="0.35">
      <c r="B81">
        <v>11</v>
      </c>
      <c r="C81">
        <v>4.2315173067167935E-2</v>
      </c>
      <c r="D81">
        <v>-3.6315173067167937E-2</v>
      </c>
    </row>
    <row r="82" spans="2:4" x14ac:dyDescent="0.35">
      <c r="B82">
        <v>12</v>
      </c>
      <c r="C82">
        <v>4.2487305455974858E-2</v>
      </c>
      <c r="D82">
        <v>-3.648730545597486E-2</v>
      </c>
    </row>
    <row r="83" spans="2:4" x14ac:dyDescent="0.35">
      <c r="B83">
        <v>13</v>
      </c>
      <c r="C83">
        <v>3.3449996554847164E-3</v>
      </c>
      <c r="D83">
        <v>2.6550003445152837E-3</v>
      </c>
    </row>
    <row r="84" spans="2:4" x14ac:dyDescent="0.35">
      <c r="B84">
        <v>14</v>
      </c>
      <c r="C84">
        <v>-1.6774118923908364E-2</v>
      </c>
      <c r="D84">
        <v>2.3774118923908363E-2</v>
      </c>
    </row>
    <row r="85" spans="2:4" x14ac:dyDescent="0.35">
      <c r="B85">
        <v>15</v>
      </c>
      <c r="C85">
        <v>3.1674189174623169E-2</v>
      </c>
      <c r="D85">
        <v>-2.4674189174623169E-2</v>
      </c>
    </row>
    <row r="86" spans="2:4" x14ac:dyDescent="0.35">
      <c r="B86">
        <v>16</v>
      </c>
      <c r="C86">
        <v>-9.7965772553151517E-3</v>
      </c>
      <c r="D86">
        <v>1.7796577255315152E-2</v>
      </c>
    </row>
    <row r="87" spans="2:4" x14ac:dyDescent="0.35">
      <c r="B87">
        <v>17</v>
      </c>
      <c r="C87">
        <v>-3.048333841426356E-2</v>
      </c>
      <c r="D87">
        <v>3.9483338414263561E-2</v>
      </c>
    </row>
    <row r="88" spans="2:4" x14ac:dyDescent="0.35">
      <c r="B88">
        <v>18</v>
      </c>
      <c r="C88">
        <v>-4.5538078672833701E-3</v>
      </c>
      <c r="D88">
        <v>1.455380786728337E-2</v>
      </c>
    </row>
    <row r="89" spans="2:4" x14ac:dyDescent="0.35">
      <c r="B89">
        <v>19</v>
      </c>
      <c r="C89">
        <v>4.4562137132905369E-2</v>
      </c>
      <c r="D89">
        <v>-3.3562137132905373E-2</v>
      </c>
    </row>
    <row r="90" spans="2:4" x14ac:dyDescent="0.35">
      <c r="B90">
        <v>20</v>
      </c>
      <c r="C90">
        <v>-4.530648436353181E-2</v>
      </c>
      <c r="D90">
        <v>5.7306484363531807E-2</v>
      </c>
    </row>
    <row r="91" spans="2:4" x14ac:dyDescent="0.35">
      <c r="B91">
        <v>21</v>
      </c>
      <c r="C91">
        <v>2.4498219915292996E-2</v>
      </c>
      <c r="D91">
        <v>-1.2498219915292996E-2</v>
      </c>
    </row>
    <row r="92" spans="2:4" x14ac:dyDescent="0.35">
      <c r="B92">
        <v>22</v>
      </c>
      <c r="C92">
        <v>3.4905673988467667E-2</v>
      </c>
      <c r="D92">
        <v>-1.9905673988467668E-2</v>
      </c>
    </row>
    <row r="93" spans="2:4" x14ac:dyDescent="0.35">
      <c r="B93">
        <v>23</v>
      </c>
      <c r="C93">
        <v>-2.7410812634120277E-3</v>
      </c>
      <c r="D93">
        <v>2.074108126341203E-2</v>
      </c>
    </row>
    <row r="94" spans="2:4" x14ac:dyDescent="0.35">
      <c r="B94">
        <v>24</v>
      </c>
      <c r="C94">
        <v>2.0126093622088136E-2</v>
      </c>
      <c r="D94">
        <v>-1.1260936220881361E-3</v>
      </c>
    </row>
    <row r="95" spans="2:4" x14ac:dyDescent="0.35">
      <c r="B95">
        <v>25</v>
      </c>
      <c r="C95">
        <v>2.442906778891148E-2</v>
      </c>
      <c r="D95">
        <v>-5.4290677889114805E-3</v>
      </c>
    </row>
    <row r="96" spans="2:4" x14ac:dyDescent="0.35">
      <c r="B96">
        <v>26</v>
      </c>
      <c r="C96">
        <v>3.4493313444076967E-2</v>
      </c>
      <c r="D96">
        <v>-1.5493313444076964E-2</v>
      </c>
    </row>
    <row r="97" spans="2:4" x14ac:dyDescent="0.35">
      <c r="B97">
        <v>27</v>
      </c>
      <c r="C97">
        <v>6.696034979321544E-2</v>
      </c>
      <c r="D97">
        <v>-4.6960349793215436E-2</v>
      </c>
    </row>
    <row r="98" spans="2:4" x14ac:dyDescent="0.35">
      <c r="B98">
        <v>28</v>
      </c>
      <c r="C98">
        <v>2.6444711450904324E-2</v>
      </c>
      <c r="D98">
        <v>-4.4447114509043248E-3</v>
      </c>
    </row>
    <row r="99" spans="2:4" x14ac:dyDescent="0.35">
      <c r="B99">
        <v>29</v>
      </c>
      <c r="C99">
        <v>5.1175536860618112E-2</v>
      </c>
      <c r="D99">
        <v>-2.9175536860618113E-2</v>
      </c>
    </row>
    <row r="100" spans="2:4" x14ac:dyDescent="0.35">
      <c r="B100">
        <v>30</v>
      </c>
      <c r="C100">
        <v>5.26316673547675E-2</v>
      </c>
      <c r="D100">
        <v>-2.6631667354767501E-2</v>
      </c>
    </row>
    <row r="101" spans="2:4" x14ac:dyDescent="0.35">
      <c r="B101">
        <v>31</v>
      </c>
      <c r="C101">
        <v>7.3224823066248168E-2</v>
      </c>
      <c r="D101">
        <v>-4.6224823066248172E-2</v>
      </c>
    </row>
    <row r="102" spans="2:4" x14ac:dyDescent="0.35">
      <c r="B102">
        <v>32</v>
      </c>
      <c r="C102">
        <v>8.3369304529119614E-2</v>
      </c>
      <c r="D102">
        <v>-5.6369304529119611E-2</v>
      </c>
    </row>
    <row r="103" spans="2:4" x14ac:dyDescent="0.35">
      <c r="B103">
        <v>33</v>
      </c>
      <c r="C103">
        <v>7.136718355218645E-2</v>
      </c>
      <c r="D103">
        <v>-1.8367183552186445E-2</v>
      </c>
    </row>
    <row r="104" spans="2:4" x14ac:dyDescent="0.35">
      <c r="B104">
        <v>34</v>
      </c>
      <c r="C104">
        <v>0.16567477481368151</v>
      </c>
      <c r="D104">
        <v>-2.5674774813681495E-2</v>
      </c>
    </row>
    <row r="105" spans="2:4" ht="15" thickBot="1" x14ac:dyDescent="0.4">
      <c r="B105" s="8">
        <v>35</v>
      </c>
      <c r="C105" s="8">
        <v>0.1792970845342487</v>
      </c>
      <c r="D105" s="8">
        <v>0.21270291546575132</v>
      </c>
    </row>
    <row r="106" spans="2:4" x14ac:dyDescent="0.35">
      <c r="B106">
        <v>34</v>
      </c>
      <c r="C106">
        <v>0.19578079323978495</v>
      </c>
      <c r="D106">
        <v>-5.5780793239784937E-2</v>
      </c>
    </row>
    <row r="107" spans="2:4" ht="15" thickBot="1" x14ac:dyDescent="0.4">
      <c r="B107" s="8">
        <v>35</v>
      </c>
      <c r="C107" s="8">
        <v>0.19143690163968044</v>
      </c>
      <c r="D107" s="8">
        <v>0.20056309836031957</v>
      </c>
    </row>
    <row r="108" spans="2:4" ht="15" thickBot="1" x14ac:dyDescent="0.4">
      <c r="B108" s="8">
        <v>35</v>
      </c>
      <c r="C108" s="8">
        <v>0.19678229032700187</v>
      </c>
      <c r="D108" s="8">
        <v>0.19521770967299815</v>
      </c>
    </row>
  </sheetData>
  <conditionalFormatting sqref="B4:C38">
    <cfRule type="cellIs" dxfId="34" priority="1" operator="equal">
      <formula>0</formula>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6BD61-0FE1-4482-A585-7272787EE4B5}">
  <dimension ref="B1:L107"/>
  <sheetViews>
    <sheetView topLeftCell="A29" zoomScale="80" zoomScaleNormal="80" workbookViewId="0">
      <selection activeCell="C46" sqref="C46"/>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85</v>
      </c>
    </row>
    <row r="3" spans="2:12" ht="48" x14ac:dyDescent="0.35">
      <c r="C3" s="1" t="s">
        <v>76</v>
      </c>
      <c r="D3" s="1" t="s">
        <v>35</v>
      </c>
      <c r="E3" s="1" t="s">
        <v>36</v>
      </c>
      <c r="F3" s="1" t="s">
        <v>37</v>
      </c>
      <c r="G3" s="1" t="s">
        <v>39</v>
      </c>
      <c r="H3" s="1" t="s">
        <v>40</v>
      </c>
      <c r="I3" s="1" t="s">
        <v>41</v>
      </c>
      <c r="J3" s="1" t="s">
        <v>42</v>
      </c>
      <c r="K3" s="1" t="s">
        <v>43</v>
      </c>
      <c r="L3" s="1" t="s">
        <v>45</v>
      </c>
    </row>
    <row r="4" spans="2:12" x14ac:dyDescent="0.35">
      <c r="B4" t="s">
        <v>9</v>
      </c>
      <c r="C4" s="14">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finali'!G$42,FALSE)</f>
        <v>1.0263157894736843</v>
      </c>
      <c r="H4" s="2">
        <f>VLOOKUP($B4,'[1]Dati finali'!$B$4:$O$40,'[1]Dati finali'!H$42,FALSE)</f>
        <v>0.1126530612244898</v>
      </c>
      <c r="I4" s="4">
        <f>VLOOKUP($B4,'[1]Dati finali'!$B$4:$O$40,'[1]Dati finali'!I$42,FALSE)</f>
        <v>0.73675000000000002</v>
      </c>
      <c r="J4">
        <f>VLOOKUP($B4,'[1]Dati finali'!$B$4:$O$40,'[1]Dati finali'!J$42,FALSE)</f>
        <v>31866.010828482387</v>
      </c>
      <c r="K4">
        <f>VLOOKUP($B4,'[1]Dati finali'!$B$4:$O$40,'[1]Dati finali'!K$42,FALSE)</f>
        <v>27</v>
      </c>
      <c r="L4" s="7">
        <f>VLOOKUP($B4,'[1]Dati finali'!$B$4:$O$40,'[1]Dati finali'!L$42,FALSE)</f>
        <v>5561.476705</v>
      </c>
    </row>
    <row r="5" spans="2:12" x14ac:dyDescent="0.35">
      <c r="B5" t="s">
        <v>11</v>
      </c>
      <c r="C5" s="14">
        <f>LN(VLOOKUP($B5,'[1]Dati finali'!$B$4:$O$40,'[1]Dati finali'!$M$42,FALSE))</f>
        <v>-6.2146080984221914</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finali'!G$42,FALSE)</f>
        <v>1</v>
      </c>
      <c r="H5" s="2">
        <f>VLOOKUP($B5,'[1]Dati finali'!$B$4:$O$40,'[1]Dati finali'!H$42,FALSE)</f>
        <v>0.12391056910569105</v>
      </c>
      <c r="I5" s="4">
        <f>VLOOKUP($B5,'[1]Dati finali'!$B$4:$O$40,'[1]Dati finali'!I$42,FALSE)</f>
        <v>0.68716999999999995</v>
      </c>
      <c r="J5">
        <f>VLOOKUP($B5,'[1]Dati finali'!$B$4:$O$40,'[1]Dati finali'!J$42,FALSE)</f>
        <v>27843.887608341538</v>
      </c>
      <c r="K5">
        <f>VLOOKUP($B5,'[1]Dati finali'!$B$4:$O$40,'[1]Dati finali'!K$42,FALSE)</f>
        <v>8</v>
      </c>
      <c r="L5" s="7">
        <f>VLOOKUP($B5,'[1]Dati finali'!$B$4:$O$40,'[1]Dati finali'!L$42,FALSE)</f>
        <v>6592.3394420000004</v>
      </c>
    </row>
    <row r="6" spans="2:12" x14ac:dyDescent="0.35">
      <c r="B6" t="s">
        <v>15</v>
      </c>
      <c r="C6" s="14">
        <f>LN(VLOOKUP($B6,'[1]Dati finali'!$B$4:$O$40,'[1]Dati finali'!$M$42,FALSE))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finali'!G$42,FALSE)</f>
        <v>1.3508771929824563</v>
      </c>
      <c r="H6" s="2">
        <f>VLOOKUP($B6,'[1]Dati finali'!$B$4:$O$40,'[1]Dati finali'!H$42,FALSE)</f>
        <v>0.28974708171206226</v>
      </c>
      <c r="I6" s="4">
        <f>VLOOKUP($B6,'[1]Dati finali'!$B$4:$O$40,'[1]Dati finali'!I$42,FALSE)</f>
        <v>0.78724000000000005</v>
      </c>
      <c r="J6">
        <f>VLOOKUP($B6,'[1]Dati finali'!$B$4:$O$40,'[1]Dati finali'!J$42,FALSE)</f>
        <v>24212.197302170782</v>
      </c>
      <c r="K6">
        <f>VLOOKUP($B6,'[1]Dati finali'!$B$4:$O$40,'[1]Dati finali'!K$42,FALSE)</f>
        <v>21</v>
      </c>
      <c r="L6" s="7">
        <f>VLOOKUP($B6,'[1]Dati finali'!$B$4:$O$40,'[1]Dati finali'!L$42,FALSE)</f>
        <v>4215.9879979999996</v>
      </c>
    </row>
    <row r="7" spans="2:12" x14ac:dyDescent="0.35">
      <c r="B7" t="s">
        <v>19</v>
      </c>
      <c r="C7" s="14">
        <f>LN(VLOOKUP($B7,'[1]Dati finali'!$B$4:$O$40,'[1]Dati finali'!$M$42,FALSE))</f>
        <v>-6.2146080984221914</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finali'!G$42,FALSE)</f>
        <v>1.4122807017543861</v>
      </c>
      <c r="H7" s="2">
        <f>VLOOKUP($B7,'[1]Dati finali'!$B$4:$O$40,'[1]Dati finali'!H$42,FALSE)</f>
        <v>0.37279399585921325</v>
      </c>
      <c r="I7" s="4">
        <f>VLOOKUP($B7,'[1]Dati finali'!$B$4:$O$40,'[1]Dati finali'!I$42,FALSE)</f>
        <v>0.70144000000000006</v>
      </c>
      <c r="J7">
        <f>VLOOKUP($B7,'[1]Dati finali'!$B$4:$O$40,'[1]Dati finali'!J$42,FALSE)</f>
        <v>34585.035786649052</v>
      </c>
      <c r="K7">
        <f>VLOOKUP($B7,'[1]Dati finali'!$B$4:$O$40,'[1]Dati finali'!K$42,FALSE)</f>
        <v>29</v>
      </c>
      <c r="L7" s="7">
        <f>VLOOKUP($B7,'[1]Dati finali'!$B$4:$O$40,'[1]Dati finali'!L$42,FALSE)</f>
        <v>4652.762874</v>
      </c>
    </row>
    <row r="8" spans="2:12" x14ac:dyDescent="0.35">
      <c r="B8" t="s">
        <v>26</v>
      </c>
      <c r="C8" s="14">
        <f>LN(VLOOKUP($B8,'[1]Dati finali'!$B$4:$O$40,'[1]Dati finali'!$M$42,FALSE))</f>
        <v>-6.2146080984221914</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finali'!G$42,FALSE)</f>
        <v>0.93859649122807032</v>
      </c>
      <c r="H8" s="2">
        <f>VLOOKUP($B8,'[1]Dati finali'!$B$4:$O$40,'[1]Dati finali'!H$42,FALSE)</f>
        <v>0.13689675870348139</v>
      </c>
      <c r="I8" s="4">
        <f>VLOOKUP($B8,'[1]Dati finali'!$B$4:$O$40,'[1]Dati finali'!I$42,FALSE)</f>
        <v>0.60104999999999997</v>
      </c>
      <c r="J8">
        <f>VLOOKUP($B8,'[1]Dati finali'!$B$4:$O$40,'[1]Dati finali'!J$42,FALSE)</f>
        <v>25545.694362817598</v>
      </c>
      <c r="K8">
        <f>VLOOKUP($B8,'[1]Dati finali'!$B$4:$O$40,'[1]Dati finali'!K$42,FALSE)</f>
        <v>38</v>
      </c>
      <c r="L8" s="7">
        <f>VLOOKUP($B8,'[1]Dati finali'!$B$4:$O$40,'[1]Dati finali'!L$42,FALSE)</f>
        <v>5798.3715529999999</v>
      </c>
    </row>
    <row r="9" spans="2:12" x14ac:dyDescent="0.35">
      <c r="B9" t="s">
        <v>21</v>
      </c>
      <c r="C9" s="14">
        <f>LN(VLOOKUP($B9,'[1]Dati finali'!$B$4:$O$40,'[1]Dati finali'!$M$42,FALSE))</f>
        <v>-5.8091429903140277</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finali'!G$42,FALSE)</f>
        <v>1.0175438596491229</v>
      </c>
      <c r="H9" s="2">
        <f>VLOOKUP($B9,'[1]Dati finali'!$B$4:$O$40,'[1]Dati finali'!H$42,FALSE)</f>
        <v>0.48558139534883721</v>
      </c>
      <c r="I9" s="4">
        <f>VLOOKUP($B9,'[1]Dati finali'!$B$4:$O$40,'[1]Dati finali'!I$42,FALSE)</f>
        <v>0.67516000000000009</v>
      </c>
      <c r="J9">
        <f>VLOOKUP($B9,'[1]Dati finali'!$B$4:$O$40,'[1]Dati finali'!J$42,FALSE)</f>
        <v>28945.214455971793</v>
      </c>
      <c r="K9">
        <f>VLOOKUP($B9,'[1]Dati finali'!$B$4:$O$40,'[1]Dati finali'!K$42,FALSE)</f>
        <v>23</v>
      </c>
      <c r="L9" s="7">
        <f>VLOOKUP($B9,'[1]Dati finali'!$B$4:$O$40,'[1]Dati finali'!L$42,FALSE)</f>
        <v>6066.7289979999996</v>
      </c>
    </row>
    <row r="10" spans="2:12" x14ac:dyDescent="0.35">
      <c r="B10" t="s">
        <v>28</v>
      </c>
      <c r="C10" s="14">
        <f>LN(VLOOKUP($B10,'[1]Dati finali'!$B$4:$O$40,'[1]Dati finali'!$M$42,FALSE))</f>
        <v>-5.8091429903140277</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finali'!G$42,FALSE)</f>
        <v>1.0175438596491229</v>
      </c>
      <c r="H10" s="2">
        <f>VLOOKUP($B10,'[1]Dati finali'!$B$4:$O$40,'[1]Dati finali'!H$42,FALSE)</f>
        <v>0.41427188940092169</v>
      </c>
      <c r="I10" s="4">
        <f>VLOOKUP($B10,'[1]Dati finali'!$B$4:$O$40,'[1]Dati finali'!I$42,FALSE)</f>
        <v>0.53935999999999995</v>
      </c>
      <c r="J10">
        <f>VLOOKUP($B10,'[1]Dati finali'!$B$4:$O$40,'[1]Dati finali'!J$42,FALSE)</f>
        <v>23383.132051156193</v>
      </c>
      <c r="K10">
        <f>VLOOKUP($B10,'[1]Dati finali'!$B$4:$O$40,'[1]Dati finali'!K$42,FALSE)</f>
        <v>34</v>
      </c>
      <c r="L10" s="7">
        <f>VLOOKUP($B10,'[1]Dati finali'!$B$4:$O$40,'[1]Dati finali'!L$42,FALSE)</f>
        <v>4935.9262470000003</v>
      </c>
    </row>
    <row r="11" spans="2:12" x14ac:dyDescent="0.35">
      <c r="B11" t="s">
        <v>7</v>
      </c>
      <c r="C11" s="14">
        <f>LN(VLOOKUP($B11,'[1]Dati finali'!$B$4:$O$40,'[1]Dati finali'!$M$42,FALSE))</f>
        <v>-5.521460917862246</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finali'!G$42,FALSE)</f>
        <v>0.97368421052631593</v>
      </c>
      <c r="H11" s="2">
        <f>VLOOKUP($B11,'[1]Dati finali'!$B$4:$O$40,'[1]Dati finali'!H$42,FALSE)</f>
        <v>0.15651982378854626</v>
      </c>
      <c r="I11" s="4">
        <f>VLOOKUP($B11,'[1]Dati finali'!$B$4:$O$40,'[1]Dati finali'!I$42,FALSE)</f>
        <v>0.74668999999999996</v>
      </c>
      <c r="J11">
        <f>VLOOKUP($B11,'[1]Dati finali'!$B$4:$O$40,'[1]Dati finali'!J$42,FALSE)</f>
        <v>18375.433481661283</v>
      </c>
      <c r="K11">
        <f>VLOOKUP($B11,'[1]Dati finali'!$B$4:$O$40,'[1]Dati finali'!K$42,FALSE)</f>
        <v>33</v>
      </c>
      <c r="L11" s="7">
        <f>VLOOKUP($B11,'[1]Dati finali'!$B$4:$O$40,'[1]Dati finali'!L$42,FALSE)</f>
        <v>4747.1506650000001</v>
      </c>
    </row>
    <row r="12" spans="2:12" x14ac:dyDescent="0.35">
      <c r="B12" t="s">
        <v>23</v>
      </c>
      <c r="C12" s="14">
        <f>LN(VLOOKUP($B12,'[1]Dati finali'!$B$4:$O$40,'[1]Dati finali'!$M$42,FALSE))</f>
        <v>-5.521460917862246</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finali'!G$42,FALSE)</f>
        <v>1.192982456140351</v>
      </c>
      <c r="H12" s="2">
        <f>VLOOKUP($B12,'[1]Dati finali'!$B$4:$O$40,'[1]Dati finali'!H$42,FALSE)</f>
        <v>0.16675000000000001</v>
      </c>
      <c r="I12" s="4">
        <f>VLOOKUP($B12,'[1]Dati finali'!$B$4:$O$40,'[1]Dati finali'!I$42,FALSE)</f>
        <v>0.94546000000000008</v>
      </c>
      <c r="J12">
        <f>VLOOKUP($B12,'[1]Dati finali'!$B$4:$O$40,'[1]Dati finali'!J$42,FALSE)</f>
        <v>35994.860216078843</v>
      </c>
      <c r="K12">
        <f>VLOOKUP($B12,'[1]Dati finali'!$B$4:$O$40,'[1]Dati finali'!K$42,FALSE)</f>
        <v>9</v>
      </c>
      <c r="L12" s="7">
        <f>VLOOKUP($B12,'[1]Dati finali'!$B$4:$O$40,'[1]Dati finali'!L$42,FALSE)</f>
        <v>3986.496114</v>
      </c>
    </row>
    <row r="13" spans="2:12" x14ac:dyDescent="0.35">
      <c r="B13" t="s">
        <v>29</v>
      </c>
      <c r="C13" s="14">
        <f>LN(VLOOKUP($B13,'[1]Dati finali'!$B$4:$O$40,'[1]Dati finali'!$M$42,FALSE))</f>
        <v>-5.521460917862246</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finali'!G$42,FALSE)</f>
        <v>1.1578947368421053</v>
      </c>
      <c r="H13" s="2">
        <f>VLOOKUP($B13,'[1]Dati finali'!$B$4:$O$40,'[1]Dati finali'!H$42,FALSE)</f>
        <v>0.24461254612546127</v>
      </c>
      <c r="I13" s="4">
        <f>VLOOKUP($B13,'[1]Dati finali'!$B$4:$O$40,'[1]Dati finali'!I$42,FALSE)</f>
        <v>0.53750999999999993</v>
      </c>
      <c r="J13">
        <f>VLOOKUP($B13,'[1]Dati finali'!$B$4:$O$40,'[1]Dati finali'!J$42,FALSE)</f>
        <v>27733.754503235035</v>
      </c>
      <c r="K13">
        <f>VLOOKUP($B13,'[1]Dati finali'!$B$4:$O$40,'[1]Dati finali'!K$42,FALSE)</f>
        <v>24</v>
      </c>
      <c r="L13" s="7">
        <f>VLOOKUP($B13,'[1]Dati finali'!$B$4:$O$40,'[1]Dati finali'!L$42,FALSE)</f>
        <v>5348.64149</v>
      </c>
    </row>
    <row r="14" spans="2:12" x14ac:dyDescent="0.35">
      <c r="B14" t="s">
        <v>6</v>
      </c>
      <c r="C14" s="14">
        <f>LN(VLOOKUP($B14,'[1]Dati finali'!$B$4:$O$40,'[1]Dati finali'!$M$42,FALSE))</f>
        <v>-5.1159958097540823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finali'!G$42,FALSE)</f>
        <v>1.2543859649122808</v>
      </c>
      <c r="H14" s="2">
        <f>VLOOKUP($B14,'[1]Dati finali'!$B$4:$O$40,'[1]Dati finali'!H$42,FALSE)</f>
        <v>0.16570760233918128</v>
      </c>
      <c r="I14" s="4">
        <f>VLOOKUP($B14,'[1]Dati finali'!$B$4:$O$40,'[1]Dati finali'!I$42,FALSE)</f>
        <v>0.97960999999999998</v>
      </c>
      <c r="J14">
        <f>VLOOKUP($B14,'[1]Dati finali'!$B$4:$O$40,'[1]Dati finali'!J$42,FALSE)</f>
        <v>41965.08520658395</v>
      </c>
      <c r="K14">
        <f>VLOOKUP($B14,'[1]Dati finali'!$B$4:$O$40,'[1]Dati finali'!K$42,FALSE)</f>
        <v>41</v>
      </c>
      <c r="L14" s="7">
        <f>VLOOKUP($B14,'[1]Dati finali'!$B$4:$O$40,'[1]Dati finali'!L$42,FALSE)</f>
        <v>5646.6107910000001</v>
      </c>
    </row>
    <row r="15" spans="2:12" x14ac:dyDescent="0.35">
      <c r="B15" t="s">
        <v>20</v>
      </c>
      <c r="C15" s="14">
        <f>LN(VLOOKUP($B15,'[1]Dati finali'!$B$4:$O$40,'[1]Dati finali'!$M$42,FALSE))</f>
        <v>-5.1159958097540823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finali'!G$42,FALSE)</f>
        <v>1.0175438596491229</v>
      </c>
      <c r="H15" s="2">
        <f>VLOOKUP($B15,'[1]Dati finali'!$B$4:$O$40,'[1]Dati finali'!H$42,FALSE)</f>
        <v>0.54400000000000004</v>
      </c>
      <c r="I15" s="4">
        <f>VLOOKUP($B15,'[1]Dati finali'!$B$4:$O$40,'[1]Dati finali'!I$42,FALSE)</f>
        <v>0.68075000000000008</v>
      </c>
      <c r="J15">
        <f>VLOOKUP($B15,'[1]Dati finali'!$B$4:$O$40,'[1]Dati finali'!J$42,FALSE)</f>
        <v>24735.816612986935</v>
      </c>
      <c r="K15">
        <f>VLOOKUP($B15,'[1]Dati finali'!$B$4:$O$40,'[1]Dati finali'!K$42,FALSE)</f>
        <v>22</v>
      </c>
      <c r="L15" s="7">
        <f>VLOOKUP($B15,'[1]Dati finali'!$B$4:$O$40,'[1]Dati finali'!L$42,FALSE)</f>
        <v>6316.579033</v>
      </c>
    </row>
    <row r="16" spans="2:12" x14ac:dyDescent="0.35">
      <c r="B16" t="s">
        <v>31</v>
      </c>
      <c r="C16" s="14">
        <f>LN(VLOOKUP($B16,'[1]Dati finali'!$B$4:$O$40,'[1]Dati finali'!$M$42,FALSE))</f>
        <v>-5.1159958097540823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finali'!G$42,FALSE)</f>
        <v>1.1052631578947369</v>
      </c>
      <c r="H16" s="2">
        <f>VLOOKUP($B16,'[1]Dati finali'!$B$4:$O$40,'[1]Dati finali'!H$42,FALSE)</f>
        <v>0.38106081573197381</v>
      </c>
      <c r="I16" s="4">
        <f>VLOOKUP($B16,'[1]Dati finali'!$B$4:$O$40,'[1]Dati finali'!I$42,FALSE)</f>
        <v>0.80079999999999996</v>
      </c>
      <c r="J16">
        <f>VLOOKUP($B16,'[1]Dati finali'!$B$4:$O$40,'[1]Dati finali'!J$42,FALSE)</f>
        <v>33331.449418750446</v>
      </c>
      <c r="K16">
        <f>VLOOKUP($B16,'[1]Dati finali'!$B$4:$O$40,'[1]Dati finali'!K$42,FALSE)</f>
        <v>6</v>
      </c>
      <c r="L16" s="7">
        <f>VLOOKUP($B16,'[1]Dati finali'!$B$4:$O$40,'[1]Dati finali'!L$42,FALSE)</f>
        <v>4488.0469249999996</v>
      </c>
    </row>
    <row r="17" spans="2:12" x14ac:dyDescent="0.35">
      <c r="B17" t="s">
        <v>8</v>
      </c>
      <c r="C17" s="14">
        <f>LN(VLOOKUP($B17,'[1]Dati finali'!$B$4:$O$40,'[1]Dati finali'!$M$42,FALSE))</f>
        <v>-4.9618451299268234</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finali'!G$42,FALSE)</f>
        <v>1.0789473684210527</v>
      </c>
      <c r="H17" s="2">
        <f>VLOOKUP($B17,'[1]Dati finali'!$B$4:$O$40,'[1]Dati finali'!H$42,FALSE)</f>
        <v>8.6530612244897956E-2</v>
      </c>
      <c r="I17" s="4">
        <f>VLOOKUP($B17,'[1]Dati finali'!$B$4:$O$40,'[1]Dati finali'!I$42,FALSE)</f>
        <v>0.66835999999999995</v>
      </c>
      <c r="J17">
        <f>VLOOKUP($B17,'[1]Dati finali'!$B$4:$O$40,'[1]Dati finali'!J$42,FALSE)</f>
        <v>30266.202047392988</v>
      </c>
      <c r="K17">
        <f>VLOOKUP($B17,'[1]Dati finali'!$B$4:$O$40,'[1]Dati finali'!K$42,FALSE)</f>
        <v>40</v>
      </c>
      <c r="L17" s="7">
        <f>VLOOKUP($B17,'[1]Dati finali'!$B$4:$O$40,'[1]Dati finali'!L$42,FALSE)</f>
        <v>3905.06351</v>
      </c>
    </row>
    <row r="18" spans="2:12" x14ac:dyDescent="0.35">
      <c r="B18" t="s">
        <v>18</v>
      </c>
      <c r="C18" s="14">
        <f>LN(VLOOKUP($B18,'[1]Dati finali'!$B$4:$O$40,'[1]Dati finali'!$M$42,FALSE))</f>
        <v>-4.9618451299268234</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finali'!G$42,FALSE)</f>
        <v>1.2017543859649125</v>
      </c>
      <c r="H18" s="2">
        <f>VLOOKUP($B18,'[1]Dati finali'!$B$4:$O$40,'[1]Dati finali'!H$42,FALSE)</f>
        <v>0.24720394736842105</v>
      </c>
      <c r="I18" s="4">
        <f>VLOOKUP($B18,'[1]Dati finali'!$B$4:$O$40,'[1]Dati finali'!I$42,FALSE)</f>
        <v>0.62946999999999997</v>
      </c>
      <c r="J18">
        <f>VLOOKUP($B18,'[1]Dati finali'!$B$4:$O$40,'[1]Dati finali'!J$42,FALSE)</f>
        <v>66358.098990725048</v>
      </c>
      <c r="K18">
        <f>VLOOKUP($B18,'[1]Dati finali'!$B$4:$O$40,'[1]Dati finali'!K$42,FALSE)</f>
        <v>19</v>
      </c>
      <c r="L18" s="7">
        <f>VLOOKUP($B18,'[1]Dati finali'!$B$4:$O$40,'[1]Dati finali'!L$42,FALSE)</f>
        <v>5924.2219409999998</v>
      </c>
    </row>
    <row r="19" spans="2:12" x14ac:dyDescent="0.35">
      <c r="B19" t="s">
        <v>30</v>
      </c>
      <c r="C19" s="14">
        <f>LN(VLOOKUP($B19,'[1]Dati finali'!$B$4:$O$40,'[1]Dati finali'!$M$42,FALSE))</f>
        <v>-4.8283137373023015</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finali'!G$42,FALSE)</f>
        <v>1.1578947368421053</v>
      </c>
      <c r="H19" s="2">
        <f>VLOOKUP($B19,'[1]Dati finali'!$B$4:$O$40,'[1]Dati finali'!H$42,FALSE)</f>
        <v>0.30648484848484847</v>
      </c>
      <c r="I19" s="4">
        <f>VLOOKUP($B19,'[1]Dati finali'!$B$4:$O$40,'[1]Dati finali'!I$42,FALSE)</f>
        <v>0.54273000000000005</v>
      </c>
      <c r="J19">
        <f>VLOOKUP($B19,'[1]Dati finali'!$B$4:$O$40,'[1]Dati finali'!J$42,FALSE)</f>
        <v>30586.152876945034</v>
      </c>
      <c r="K19">
        <f>VLOOKUP($B19,'[1]Dati finali'!$B$4:$O$40,'[1]Dati finali'!K$42,FALSE)</f>
        <v>5</v>
      </c>
      <c r="L19" s="7">
        <f>VLOOKUP($B19,'[1]Dati finali'!$B$4:$O$40,'[1]Dati finali'!L$42,FALSE)</f>
        <v>5115.4481239999996</v>
      </c>
    </row>
    <row r="20" spans="2:12" x14ac:dyDescent="0.35">
      <c r="B20" t="s">
        <v>16</v>
      </c>
      <c r="C20" s="14">
        <f>LN(VLOOKUP($B20,'[1]Dati finali'!$B$4:$O$40,'[1]Dati finali'!$M$42,FALSE))</f>
        <v>-4.7105307016459177</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finali'!G$42,FALSE)</f>
        <v>1.0350877192982457</v>
      </c>
      <c r="H20" s="2">
        <f>VLOOKUP($B20,'[1]Dati finali'!$B$4:$O$40,'[1]Dati finali'!H$42,FALSE)</f>
        <v>0.10078369905956112</v>
      </c>
      <c r="I20" s="4">
        <f>VLOOKUP($B20,'[1]Dati finali'!$B$4:$O$40,'[1]Dati finali'!I$42,FALSE)</f>
        <v>0.71062000000000003</v>
      </c>
      <c r="J20">
        <f>VLOOKUP($B20,'[1]Dati finali'!$B$4:$O$40,'[1]Dati finali'!J$42,FALSE)</f>
        <v>24656.045439859558</v>
      </c>
      <c r="K20">
        <f>VLOOKUP($B20,'[1]Dati finali'!$B$4:$O$40,'[1]Dati finali'!K$42,FALSE)</f>
        <v>28</v>
      </c>
      <c r="L20" s="7">
        <f>VLOOKUP($B20,'[1]Dati finali'!$B$4:$O$40,'[1]Dati finali'!L$42,FALSE)</f>
        <v>5272.761109</v>
      </c>
    </row>
    <row r="21" spans="2:12" x14ac:dyDescent="0.35">
      <c r="B21" t="s">
        <v>4</v>
      </c>
      <c r="C21" s="14">
        <f>LN(VLOOKUP($B21,'[1]Dati finali'!$B$4:$O$40,'[1]Dati finali'!$M$42,FALSE))</f>
        <v>-4.6051701859880909</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finali'!G$42,FALSE)</f>
        <v>0.92982456140350889</v>
      </c>
      <c r="H21" s="2">
        <f>VLOOKUP($B21,'[1]Dati finali'!$B$4:$O$40,'[1]Dati finali'!H$42,FALSE)</f>
        <v>0.15845754764042702</v>
      </c>
      <c r="I21" s="4">
        <f>VLOOKUP($B21,'[1]Dati finali'!$B$4:$O$40,'[1]Dati finali'!I$42,FALSE)</f>
        <v>0.91535</v>
      </c>
      <c r="J21">
        <f>VLOOKUP($B21,'[1]Dati finali'!$B$4:$O$40,'[1]Dati finali'!J$42,FALSE)</f>
        <v>37964.025726503154</v>
      </c>
      <c r="K21">
        <f>VLOOKUP($B21,'[1]Dati finali'!$B$4:$O$40,'[1]Dati finali'!K$42,FALSE)</f>
        <v>39</v>
      </c>
      <c r="L21" s="7">
        <f>VLOOKUP($B21,'[1]Dati finali'!$B$4:$O$40,'[1]Dati finali'!L$42,FALSE)</f>
        <v>3958.7349989999998</v>
      </c>
    </row>
    <row r="22" spans="2:12" x14ac:dyDescent="0.35">
      <c r="B22" t="s">
        <v>0</v>
      </c>
      <c r="C22" s="14">
        <f>LN(VLOOKUP($B22,'[1]Dati finali'!$B$4:$O$40,'[1]Dati finali'!$M$42,FALSE))</f>
        <v>-4.5098600061837661</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finali'!G$42,FALSE)</f>
        <v>0.71052631578947378</v>
      </c>
      <c r="H22" s="2">
        <f>VLOOKUP($B22,'[1]Dati finali'!$B$4:$O$40,'[1]Dati finali'!H$42,FALSE)</f>
        <v>0.65241799578693949</v>
      </c>
      <c r="I22" s="4">
        <f>VLOOKUP($B22,'[1]Dati finali'!$B$4:$O$40,'[1]Dati finali'!I$42,FALSE)</f>
        <v>0.81349999999999989</v>
      </c>
      <c r="J22">
        <f>VLOOKUP($B22,'[1]Dati finali'!$B$4:$O$40,'[1]Dati finali'!J$42,FALSE)</f>
        <v>40969.205896074651</v>
      </c>
      <c r="K22">
        <f>VLOOKUP($B22,'[1]Dati finali'!$B$4:$O$40,'[1]Dati finali'!K$42,FALSE)</f>
        <v>25</v>
      </c>
      <c r="L22" s="7">
        <f>VLOOKUP($B22,'[1]Dati finali'!$B$4:$O$40,'[1]Dati finali'!L$42,FALSE)</f>
        <v>5046.9707070000004</v>
      </c>
    </row>
    <row r="23" spans="2:12" x14ac:dyDescent="0.35">
      <c r="B23" t="s">
        <v>1</v>
      </c>
      <c r="C23" s="14">
        <f>LN(VLOOKUP($B23,'[1]Dati finali'!$B$4:$O$40,'[1]Dati finali'!$M$42,FALSE))</f>
        <v>-4.4228486291941369</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finali'!G$42,FALSE)</f>
        <v>0.6228070175438597</v>
      </c>
      <c r="H23" s="2">
        <f>VLOOKUP($B23,'[1]Dati finali'!$B$4:$O$40,'[1]Dati finali'!H$42,FALSE)</f>
        <v>0.14652498907518571</v>
      </c>
      <c r="I23" s="4">
        <f>VLOOKUP($B23,'[1]Dati finali'!$B$4:$O$40,'[1]Dati finali'!I$42,FALSE)</f>
        <v>0.82058000000000009</v>
      </c>
      <c r="J23">
        <f>VLOOKUP($B23,'[1]Dati finali'!$B$4:$O$40,'[1]Dati finali'!J$42,FALSE)</f>
        <v>52220.756109073707</v>
      </c>
      <c r="K23">
        <f>VLOOKUP($B23,'[1]Dati finali'!$B$4:$O$40,'[1]Dati finali'!K$42,FALSE)</f>
        <v>26</v>
      </c>
      <c r="L23" s="7">
        <f>VLOOKUP($B23,'[1]Dati finali'!$B$4:$O$40,'[1]Dati finali'!L$42,FALSE)</f>
        <v>4499.1513709999999</v>
      </c>
    </row>
    <row r="24" spans="2:12" x14ac:dyDescent="0.35">
      <c r="B24" t="s">
        <v>3</v>
      </c>
      <c r="C24" s="14">
        <f>LN(VLOOKUP($B24,'[1]Dati finali'!$B$4:$O$40,'[1]Dati finali'!$M$42,FALSE))</f>
        <v>-4.4228486291941369</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finali'!G$42,FALSE)</f>
        <v>1.0701754385964912</v>
      </c>
      <c r="H24" s="2">
        <f>VLOOKUP($B24,'[1]Dati finali'!$B$4:$O$40,'[1]Dati finali'!H$42,FALSE)</f>
        <v>2.8395721925133691E-2</v>
      </c>
      <c r="I24" s="4">
        <f>VLOOKUP($B24,'[1]Dati finali'!$B$4:$O$40,'[1]Dati finali'!I$42,FALSE)</f>
        <v>0.81503000000000003</v>
      </c>
      <c r="J24">
        <f>VLOOKUP($B24,'[1]Dati finali'!$B$4:$O$40,'[1]Dati finali'!J$42,FALSE)</f>
        <v>33627.430244398442</v>
      </c>
      <c r="K24">
        <f>VLOOKUP($B24,'[1]Dati finali'!$B$4:$O$40,'[1]Dati finali'!K$42,FALSE)</f>
        <v>80</v>
      </c>
      <c r="L24" s="7">
        <f>VLOOKUP($B24,'[1]Dati finali'!$B$4:$O$40,'[1]Dati finali'!L$42,FALSE)</f>
        <v>4166.0179909999997</v>
      </c>
    </row>
    <row r="25" spans="2:12" x14ac:dyDescent="0.35">
      <c r="B25" t="s">
        <v>14</v>
      </c>
      <c r="C25" s="14">
        <f>LN(VLOOKUP($B25,'[1]Dati finali'!$B$4:$O$40,'[1]Dati finali'!$M$42,FALSE))</f>
        <v>-4.1997050778799272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finali'!G$42,FALSE)</f>
        <v>1.2192982456140351</v>
      </c>
      <c r="H25" s="2">
        <f>VLOOKUP($B25,'[1]Dati finali'!$B$4:$O$40,'[1]Dati finali'!H$42,FALSE)</f>
        <v>0.29015868125096289</v>
      </c>
      <c r="I25" s="4">
        <f>VLOOKUP($B25,'[1]Dati finali'!$B$4:$O$40,'[1]Dati finali'!I$42,FALSE)</f>
        <v>0.77260999999999991</v>
      </c>
      <c r="J25">
        <f>VLOOKUP($B25,'[1]Dati finali'!$B$4:$O$40,'[1]Dati finali'!J$42,FALSE)</f>
        <v>44420.07979267578</v>
      </c>
      <c r="K25">
        <f>VLOOKUP($B25,'[1]Dati finali'!$B$4:$O$40,'[1]Dati finali'!K$42,FALSE)</f>
        <v>30</v>
      </c>
      <c r="L25" s="7">
        <f>VLOOKUP($B25,'[1]Dati finali'!$B$4:$O$40,'[1]Dati finali'!L$42,FALSE)</f>
        <v>5829.8341499999997</v>
      </c>
    </row>
    <row r="26" spans="2:12" x14ac:dyDescent="0.35">
      <c r="B26" t="s">
        <v>13</v>
      </c>
      <c r="C26" s="14">
        <f>LN(VLOOKUP($B26,'[1]Dati finali'!$B$4:$O$40,'[1]Dati finali'!$M$42,FALSE))</f>
        <v>-4.0173835210859723</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finali'!G$42,FALSE)</f>
        <v>1.2192982456140351</v>
      </c>
      <c r="H26" s="2">
        <f>VLOOKUP($B26,'[1]Dati finali'!$B$4:$O$40,'[1]Dati finali'!H$42,FALSE)</f>
        <v>0.17483279395900755</v>
      </c>
      <c r="I26" s="4">
        <f>VLOOKUP($B26,'[1]Dati finali'!$B$4:$O$40,'[1]Dati finali'!I$42,FALSE)</f>
        <v>0.80180000000000007</v>
      </c>
      <c r="J26">
        <f>VLOOKUP($B26,'[1]Dati finali'!$B$4:$O$40,'[1]Dati finali'!J$42,FALSE)</f>
        <v>37588.058140447843</v>
      </c>
      <c r="K26">
        <f>VLOOKUP($B26,'[1]Dati finali'!$B$4:$O$40,'[1]Dati finali'!K$42,FALSE)</f>
        <v>10</v>
      </c>
      <c r="L26" s="7">
        <f>VLOOKUP($B26,'[1]Dati finali'!$B$4:$O$40,'[1]Dati finali'!L$42,FALSE)</f>
        <v>5422.6711299999997</v>
      </c>
    </row>
    <row r="27" spans="2:12" x14ac:dyDescent="0.35">
      <c r="B27" t="s">
        <v>22</v>
      </c>
      <c r="C27" s="14">
        <f>LN(VLOOKUP($B27,'[1]Dati finali'!$B$4:$O$40,'[1]Dati finali'!$M$42,FALSE))</f>
        <v>-3.9633162998156966</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finali'!G$42,FALSE)</f>
        <v>1.0438596491228072</v>
      </c>
      <c r="H27" s="2">
        <f>VLOOKUP($B27,'[1]Dati finali'!$B$4:$O$40,'[1]Dati finali'!H$42,FALSE)</f>
        <v>0.19813043478260869</v>
      </c>
      <c r="I27" s="4">
        <f>VLOOKUP($B27,'[1]Dati finali'!$B$4:$O$40,'[1]Dati finali'!I$42,FALSE)</f>
        <v>0.90727000000000002</v>
      </c>
      <c r="J27">
        <f>VLOOKUP($B27,'[1]Dati finali'!$B$4:$O$40,'[1]Dati finali'!J$42,FALSE)</f>
        <v>91004.175298679198</v>
      </c>
      <c r="K27">
        <f>VLOOKUP($B27,'[1]Dati finali'!$B$4:$O$40,'[1]Dati finali'!K$42,FALSE)</f>
        <v>20</v>
      </c>
      <c r="L27" s="7">
        <f>VLOOKUP($B27,'[1]Dati finali'!$B$4:$O$40,'[1]Dati finali'!L$42,FALSE)</f>
        <v>5509.6559569999999</v>
      </c>
    </row>
    <row r="28" spans="2:12" x14ac:dyDescent="0.35">
      <c r="B28" t="s">
        <v>34</v>
      </c>
      <c r="C28" s="14">
        <f>LN(VLOOKUP($B28,'[1]Dati finali'!$B$4:$O$40,'[1]Dati finali'!$M$42,FALSE))</f>
        <v>-3.9633162998156966</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finali'!G$42,FALSE)</f>
        <v>1.2807017543859649</v>
      </c>
      <c r="H28" s="2">
        <f>VLOOKUP($B28,'[1]Dati finali'!$B$4:$O$40,'[1]Dati finali'!H$42,FALSE)</f>
        <v>0.24521508544490278</v>
      </c>
      <c r="I28" s="4">
        <f>VLOOKUP($B28,'[1]Dati finali'!$B$4:$O$40,'[1]Dati finali'!I$42,FALSE)</f>
        <v>0.83143</v>
      </c>
      <c r="J28">
        <f>VLOOKUP($B28,'[1]Dati finali'!$B$4:$O$40,'[1]Dati finali'!J$42,FALSE)</f>
        <v>37955.073294435715</v>
      </c>
      <c r="K28">
        <f>VLOOKUP($B28,'[1]Dati finali'!$B$4:$O$40,'[1]Dati finali'!K$42,FALSE)</f>
        <v>12</v>
      </c>
      <c r="L28" s="7">
        <f>VLOOKUP($B28,'[1]Dati finali'!$B$4:$O$40,'[1]Dati finali'!L$42,FALSE)</f>
        <v>5729.8941359999999</v>
      </c>
    </row>
    <row r="29" spans="2:12" x14ac:dyDescent="0.35">
      <c r="B29" t="s">
        <v>27</v>
      </c>
      <c r="C29" s="14">
        <f>LN(VLOOKUP($B29,'[1]Dati finali'!$B$4:$O$40,'[1]Dati finali'!$M$42,FALSE))</f>
        <v>-3.9633162998156966</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finali'!G$42,FALSE)</f>
        <v>1.3508771929824563</v>
      </c>
      <c r="H29" s="2">
        <f>VLOOKUP($B29,'[1]Dati finali'!$B$4:$O$40,'[1]Dati finali'!H$42,FALSE)</f>
        <v>0.53502487562189049</v>
      </c>
      <c r="I29" s="4">
        <f>VLOOKUP($B29,'[1]Dati finali'!$B$4:$O$40,'[1]Dati finali'!I$42,FALSE)</f>
        <v>0.64651999999999998</v>
      </c>
      <c r="J29">
        <f>VLOOKUP($B29,'[1]Dati finali'!$B$4:$O$40,'[1]Dati finali'!J$42,FALSE)</f>
        <v>27783.081655469832</v>
      </c>
      <c r="K29">
        <f>VLOOKUP($B29,'[1]Dati finali'!$B$4:$O$40,'[1]Dati finali'!K$42,FALSE)</f>
        <v>7</v>
      </c>
      <c r="L29" s="7">
        <f>VLOOKUP($B29,'[1]Dati finali'!$B$4:$O$40,'[1]Dati finali'!L$42,FALSE)</f>
        <v>4297.4206020000001</v>
      </c>
    </row>
    <row r="30" spans="2:12" x14ac:dyDescent="0.35">
      <c r="B30" t="s">
        <v>5</v>
      </c>
      <c r="C30" s="14">
        <f>LN(VLOOKUP($B30,'[1]Dati finali'!$B$4:$O$40,'[1]Dati finali'!$M$42,FALSE))</f>
        <v>-3.912023005428146</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finali'!G$42,FALSE)</f>
        <v>1.0526315789473684</v>
      </c>
      <c r="H30" s="2">
        <f>VLOOKUP($B30,'[1]Dati finali'!$B$4:$O$40,'[1]Dati finali'!H$42,FALSE)</f>
        <v>0.74774668630338736</v>
      </c>
      <c r="I30" s="4">
        <f>VLOOKUP($B30,'[1]Dati finali'!$B$4:$O$40,'[1]Dati finali'!I$42,FALSE)</f>
        <v>0.58094000000000001</v>
      </c>
      <c r="J30">
        <f>VLOOKUP($B30,'[1]Dati finali'!$B$4:$O$40,'[1]Dati finali'!J$42,FALSE)</f>
        <v>45962.942412958422</v>
      </c>
      <c r="K30">
        <f>VLOOKUP($B30,'[1]Dati finali'!$B$4:$O$40,'[1]Dati finali'!K$42,FALSE)</f>
        <v>18</v>
      </c>
      <c r="L30" s="7">
        <f>VLOOKUP($B30,'[1]Dati finali'!$B$4:$O$40,'[1]Dati finali'!L$42,FALSE)</f>
        <v>5352.3429720000004</v>
      </c>
    </row>
    <row r="31" spans="2:12" x14ac:dyDescent="0.35">
      <c r="B31" t="s">
        <v>2</v>
      </c>
      <c r="C31" s="14">
        <f>LN(VLOOKUP($B31,'[1]Dati finali'!$B$4:$O$40,'[1]Dati finali'!$M$42,FALSE))</f>
        <v>-3.8167128256238212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finali'!G$42,FALSE)</f>
        <v>0.8421052631578948</v>
      </c>
      <c r="H31" s="2">
        <f>VLOOKUP($B31,'[1]Dati finali'!$B$4:$O$40,'[1]Dati finali'!H$42,FALSE)</f>
        <v>0.24825304897932565</v>
      </c>
      <c r="I31" s="4">
        <f>VLOOKUP($B31,'[1]Dati finali'!$B$4:$O$40,'[1]Dati finali'!I$42,FALSE)</f>
        <v>0.5796</v>
      </c>
      <c r="J31">
        <f>VLOOKUP($B31,'[1]Dati finali'!$B$4:$O$40,'[1]Dati finali'!J$42,FALSE)</f>
        <v>14742.756017137894</v>
      </c>
      <c r="K31">
        <f>VLOOKUP($B31,'[1]Dati finali'!$B$4:$O$40,'[1]Dati finali'!K$42,FALSE)</f>
        <v>109</v>
      </c>
      <c r="L31" s="7">
        <f>VLOOKUP($B31,'[1]Dati finali'!$B$4:$O$40,'[1]Dati finali'!L$42,FALSE)</f>
        <v>4432.5246950000001</v>
      </c>
    </row>
    <row r="32" spans="2:12" x14ac:dyDescent="0.35">
      <c r="B32" t="s">
        <v>24</v>
      </c>
      <c r="C32" s="14">
        <f>LN(VLOOKUP($B32,'[1]Dati finali'!$B$4:$O$40,'[1]Dati finali'!$M$42,FALSE))</f>
        <v>-3.8167128256238212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finali'!G$42,FALSE)</f>
        <v>1.4736842105263159</v>
      </c>
      <c r="H32" s="2">
        <f>VLOOKUP($B32,'[1]Dati finali'!$B$4:$O$40,'[1]Dati finali'!H$42,FALSE)</f>
        <v>0.12103298611111112</v>
      </c>
      <c r="I32" s="4">
        <f>VLOOKUP($B32,'[1]Dati finali'!$B$4:$O$40,'[1]Dati finali'!I$42,FALSE)</f>
        <v>0.91076999999999997</v>
      </c>
      <c r="J32">
        <f>VLOOKUP($B32,'[1]Dati finali'!$B$4:$O$40,'[1]Dati finali'!J$42,FALSE)</f>
        <v>46055.498481981653</v>
      </c>
      <c r="K32">
        <f>VLOOKUP($B32,'[1]Dati finali'!$B$4:$O$40,'[1]Dati finali'!K$42,FALSE)</f>
        <v>36</v>
      </c>
      <c r="L32" s="7">
        <f>VLOOKUP($B32,'[1]Dati finali'!$B$4:$O$40,'[1]Dati finali'!L$42,FALSE)</f>
        <v>5816.8789630000001</v>
      </c>
    </row>
    <row r="33" spans="2:12" x14ac:dyDescent="0.35">
      <c r="B33" t="s">
        <v>12</v>
      </c>
      <c r="C33" s="14">
        <f>LN(VLOOKUP($B33,'[1]Dati finali'!$B$4:$O$40,'[1]Dati finali'!$M$42,FALSE))</f>
        <v>-3.6496587409606551</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finali'!G$42,FALSE)</f>
        <v>1.2719298245614037</v>
      </c>
      <c r="H33" s="2">
        <f>VLOOKUP($B33,'[1]Dati finali'!$B$4:$O$40,'[1]Dati finali'!H$42,FALSE)</f>
        <v>0.4419622093023256</v>
      </c>
      <c r="I33" s="4">
        <f>VLOOKUP($B33,'[1]Dati finali'!$B$4:$O$40,'[1]Dati finali'!I$42,FALSE)</f>
        <v>0.85325000000000006</v>
      </c>
      <c r="J33">
        <f>VLOOKUP($B33,'[1]Dati finali'!$B$4:$O$40,'[1]Dati finali'!J$42,FALSE)</f>
        <v>39356.000800448739</v>
      </c>
      <c r="K33">
        <f>VLOOKUP($B33,'[1]Dati finali'!$B$4:$O$40,'[1]Dati finali'!K$42,FALSE)</f>
        <v>1</v>
      </c>
      <c r="L33" s="7">
        <f>VLOOKUP($B33,'[1]Dati finali'!$B$4:$O$40,'[1]Dati finali'!L$42,FALSE)</f>
        <v>6690.428715</v>
      </c>
    </row>
    <row r="34" spans="2:12" x14ac:dyDescent="0.35">
      <c r="B34" t="s">
        <v>33</v>
      </c>
      <c r="C34" s="14">
        <f>LN(VLOOKUP($B34,'[1]Dati finali'!$B$4:$O$40,'[1]Dati finali'!$M$42,FALSE))</f>
        <v>-3.6119184129778081</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finali'!G$42,FALSE)</f>
        <v>1.2719298245614037</v>
      </c>
      <c r="H34" s="2">
        <f>VLOOKUP($B34,'[1]Dati finali'!$B$4:$O$40,'[1]Dati finali'!H$42,FALSE)</f>
        <v>0.56096439169139467</v>
      </c>
      <c r="I34" s="4">
        <f>VLOOKUP($B34,'[1]Dati finali'!$B$4:$O$40,'[1]Dati finali'!I$42,FALSE)</f>
        <v>0.73760999999999999</v>
      </c>
      <c r="J34">
        <f>VLOOKUP($B34,'[1]Dati finali'!$B$4:$O$40,'[1]Dati finali'!J$42,FALSE)</f>
        <v>56765.024125018397</v>
      </c>
      <c r="K34">
        <f>VLOOKUP($B34,'[1]Dati finali'!$B$4:$O$40,'[1]Dati finali'!K$42,FALSE)</f>
        <v>16</v>
      </c>
      <c r="L34" s="7">
        <f>VLOOKUP($B34,'[1]Dati finali'!$B$4:$O$40,'[1]Dati finali'!L$42,FALSE)</f>
        <v>5213.5373970000001</v>
      </c>
    </row>
    <row r="35" spans="2:12" x14ac:dyDescent="0.35">
      <c r="B35" t="s">
        <v>10</v>
      </c>
      <c r="C35" s="14">
        <f>LN(VLOOKUP($B35,'[1]Dati finali'!$B$4:$O$40,'[1]Dati finali'!$M$42,FALSE))</f>
        <v>-3.6119184129778077</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finali'!G$42,FALSE)</f>
        <v>1.3596491228070178</v>
      </c>
      <c r="H35" s="2">
        <f>VLOOKUP($B35,'[1]Dati finali'!$B$4:$O$40,'[1]Dati finali'!H$42,FALSE)</f>
        <v>0.60297712418300653</v>
      </c>
      <c r="I35" s="4">
        <f>VLOOKUP($B35,'[1]Dati finali'!$B$4:$O$40,'[1]Dati finali'!I$42,FALSE)</f>
        <v>0.87757000000000007</v>
      </c>
      <c r="J35">
        <f>VLOOKUP($B35,'[1]Dati finali'!$B$4:$O$40,'[1]Dati finali'!J$42,FALSE)</f>
        <v>45056.267280748551</v>
      </c>
      <c r="K35">
        <f>VLOOKUP($B35,'[1]Dati finali'!$B$4:$O$40,'[1]Dati finali'!K$42,FALSE)</f>
        <v>4</v>
      </c>
      <c r="L35" s="7">
        <f>VLOOKUP($B35,'[1]Dati finali'!$B$4:$O$40,'[1]Dati finali'!L$42,FALSE)</f>
        <v>6183.3256810000003</v>
      </c>
    </row>
    <row r="36" spans="2:12" x14ac:dyDescent="0.35">
      <c r="B36" t="s">
        <v>32</v>
      </c>
      <c r="C36" s="14">
        <f>LN(VLOOKUP($B36,'[1]Dati finali'!$B$4:$O$40,'[1]Dati finali'!$M$42,FALSE))</f>
        <v>-2.9374633654300153</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finali'!G$42,FALSE)</f>
        <v>1.2456140350877194</v>
      </c>
      <c r="H36" s="2">
        <f>VLOOKUP($B36,'[1]Dati finali'!$B$4:$O$40,'[1]Dati finali'!H$42,FALSE)</f>
        <v>0.57096156310057655</v>
      </c>
      <c r="I36" s="4">
        <f>VLOOKUP($B36,'[1]Dati finali'!$B$4:$O$40,'[1]Dati finali'!I$42,FALSE)</f>
        <v>0.87146000000000001</v>
      </c>
      <c r="J36">
        <f>VLOOKUP($B36,'[1]Dati finali'!$B$4:$O$40,'[1]Dati finali'!J$42,FALSE)</f>
        <v>44042.249785595603</v>
      </c>
      <c r="K36">
        <f>VLOOKUP($B36,'[1]Dati finali'!$B$4:$O$40,'[1]Dati finali'!K$42,FALSE)</f>
        <v>3</v>
      </c>
      <c r="L36" s="7">
        <f>VLOOKUP($B36,'[1]Dati finali'!$B$4:$O$40,'[1]Dati finali'!L$42,FALSE)</f>
        <v>6588.63796</v>
      </c>
    </row>
    <row r="37" spans="2:12" x14ac:dyDescent="0.35">
      <c r="B37" t="s">
        <v>17</v>
      </c>
      <c r="C37" s="14">
        <f>LN(VLOOKUP($B37,'[1]Dati finali'!$B$4:$O$40,'[1]Dati finali'!$M$42,FALSE))</f>
        <v>-1.9661128563728327</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finali'!G$42,FALSE)</f>
        <v>1.4824561403508774</v>
      </c>
      <c r="H37" s="2">
        <f>VLOOKUP($B37,'[1]Dati finali'!$B$4:$O$40,'[1]Dati finali'!H$42,FALSE)</f>
        <v>0.99986000000000008</v>
      </c>
      <c r="I37" s="4">
        <f>VLOOKUP($B37,'[1]Dati finali'!$B$4:$O$40,'[1]Dati finali'!I$42,FALSE)</f>
        <v>0.93772999999999995</v>
      </c>
      <c r="J37">
        <f>VLOOKUP($B37,'[1]Dati finali'!$B$4:$O$40,'[1]Dati finali'!J$42,FALSE)</f>
        <v>46625.174468334641</v>
      </c>
      <c r="K37">
        <f>VLOOKUP($B37,'[1]Dati finali'!$B$4:$O$40,'[1]Dati finali'!K$42,FALSE)</f>
        <v>2</v>
      </c>
      <c r="L37" s="7">
        <f>VLOOKUP($B37,'[1]Dati finali'!$B$4:$O$40,'[1]Dati finali'!L$42,FALSE)</f>
        <v>7125.3528500000002</v>
      </c>
    </row>
    <row r="38" spans="2:12" x14ac:dyDescent="0.35">
      <c r="B38" t="s">
        <v>25</v>
      </c>
      <c r="C38" s="14">
        <f>LN(VLOOKUP($B38,'[1]Dati finali'!$B$4:$O$40,'[1]Dati finali'!$M$42,FALSE))</f>
        <v>-0.93649343919167449</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finali'!G$42,FALSE)</f>
        <v>1.56140350877193</v>
      </c>
      <c r="H38" s="2">
        <f>VLOOKUP($B38,'[1]Dati finali'!$B$4:$O$40,'[1]Dati finali'!H$42,FALSE)</f>
        <v>0.97569731543624161</v>
      </c>
      <c r="I38" s="4">
        <f>VLOOKUP($B38,'[1]Dati finali'!$B$4:$O$40,'[1]Dati finali'!I$42,FALSE)</f>
        <v>0.81870999999999994</v>
      </c>
      <c r="J38">
        <f>VLOOKUP($B38,'[1]Dati finali'!$B$4:$O$40,'[1]Dati finali'!J$42,FALSE)</f>
        <v>53872.17663996949</v>
      </c>
      <c r="K38">
        <f>VLOOKUP($B38,'[1]Dati finali'!$B$4:$O$40,'[1]Dati finali'!K$42,FALSE)</f>
        <v>17</v>
      </c>
      <c r="L38" s="7">
        <f>VLOOKUP($B38,'[1]Dati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0.81182802202394155</v>
      </c>
    </row>
    <row r="45" spans="2:12" x14ac:dyDescent="0.35">
      <c r="B45" t="s">
        <v>49</v>
      </c>
      <c r="C45">
        <v>0.65906473734330528</v>
      </c>
    </row>
    <row r="46" spans="2:12" x14ac:dyDescent="0.35">
      <c r="B46" t="s">
        <v>50</v>
      </c>
      <c r="C46">
        <v>0.53632804278689516</v>
      </c>
    </row>
    <row r="47" spans="2:12" x14ac:dyDescent="0.35">
      <c r="B47" t="s">
        <v>51</v>
      </c>
      <c r="C47">
        <v>0.81817288992356274</v>
      </c>
    </row>
    <row r="48" spans="2:12"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32.350897400511784</v>
      </c>
      <c r="E52">
        <v>3.5945441556124202</v>
      </c>
      <c r="F52">
        <v>5.3697448813109236</v>
      </c>
      <c r="G52">
        <v>4.0358314692271396E-4</v>
      </c>
    </row>
    <row r="53" spans="2:10" x14ac:dyDescent="0.35">
      <c r="B53" t="s">
        <v>55</v>
      </c>
      <c r="C53">
        <v>25</v>
      </c>
      <c r="D53">
        <v>16.735171945146856</v>
      </c>
      <c r="E53">
        <v>0.66940687780587427</v>
      </c>
    </row>
    <row r="54" spans="2:10" ht="15" thickBot="1" x14ac:dyDescent="0.4">
      <c r="B54" s="8" t="s">
        <v>56</v>
      </c>
      <c r="C54" s="8">
        <v>34</v>
      </c>
      <c r="D54" s="8">
        <v>49.086069345658643</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-9.8394270274759421</v>
      </c>
      <c r="D57">
        <v>1.6421169417997628</v>
      </c>
      <c r="E57">
        <v>-5.9919161522637445</v>
      </c>
      <c r="F57">
        <v>2.9447084440423695E-6</v>
      </c>
      <c r="G57">
        <v>-13.221430177241896</v>
      </c>
      <c r="H57">
        <v>-6.4574238777099877</v>
      </c>
      <c r="I57">
        <v>-13.221430177241896</v>
      </c>
      <c r="J57">
        <v>-6.4574238777099877</v>
      </c>
    </row>
    <row r="58" spans="2:10" x14ac:dyDescent="0.35">
      <c r="B58" t="s">
        <v>35</v>
      </c>
      <c r="C58">
        <v>1.2677929733108524</v>
      </c>
      <c r="D58">
        <v>1.8503340549312757</v>
      </c>
      <c r="E58">
        <v>0.68516977782043809</v>
      </c>
      <c r="F58" s="19">
        <v>0.49954101703455944</v>
      </c>
      <c r="G58">
        <v>-2.5430413482924479</v>
      </c>
      <c r="H58">
        <v>5.0786272949141527</v>
      </c>
      <c r="I58">
        <v>-2.5430413482924479</v>
      </c>
      <c r="J58">
        <v>5.0786272949141527</v>
      </c>
    </row>
    <row r="59" spans="2:10" x14ac:dyDescent="0.35">
      <c r="B59" t="s">
        <v>36</v>
      </c>
      <c r="C59">
        <v>1.9915243474566702E-5</v>
      </c>
      <c r="D59">
        <v>2.5584955495862693E-5</v>
      </c>
      <c r="E59">
        <v>0.77839664320647994</v>
      </c>
      <c r="F59" s="19">
        <v>0.44364059094855912</v>
      </c>
      <c r="G59">
        <v>-3.2777958739639878E-5</v>
      </c>
      <c r="H59">
        <v>7.2608445688773288E-5</v>
      </c>
      <c r="I59">
        <v>-3.2777958739639878E-5</v>
      </c>
      <c r="J59">
        <v>7.2608445688773288E-5</v>
      </c>
    </row>
    <row r="60" spans="2:10" x14ac:dyDescent="0.35">
      <c r="B60" t="s">
        <v>37</v>
      </c>
      <c r="C60">
        <v>-1.1823412764836669</v>
      </c>
      <c r="D60">
        <v>3.2243407414833847</v>
      </c>
      <c r="E60">
        <v>-0.36669240979156598</v>
      </c>
      <c r="F60" s="19">
        <v>0.7169338695492633</v>
      </c>
      <c r="G60">
        <v>-7.8229953407818522</v>
      </c>
      <c r="H60">
        <v>5.4583127878145179</v>
      </c>
      <c r="I60">
        <v>-7.8229953407818522</v>
      </c>
      <c r="J60">
        <v>5.4583127878145179</v>
      </c>
    </row>
    <row r="61" spans="2:10" x14ac:dyDescent="0.35">
      <c r="B61" t="s">
        <v>39</v>
      </c>
      <c r="C61">
        <v>1.3821887476414556</v>
      </c>
      <c r="D61">
        <v>0.9348964694204851</v>
      </c>
      <c r="E61">
        <v>1.4784404400395628</v>
      </c>
      <c r="F61" s="20">
        <v>0.15177982926802253</v>
      </c>
      <c r="G61">
        <v>-0.54326657396297784</v>
      </c>
      <c r="H61">
        <v>3.3076440692458888</v>
      </c>
      <c r="I61">
        <v>-0.54326657396297784</v>
      </c>
      <c r="J61">
        <v>3.3076440692458888</v>
      </c>
    </row>
    <row r="62" spans="2:10" x14ac:dyDescent="0.35">
      <c r="B62" t="s">
        <v>40</v>
      </c>
      <c r="C62">
        <v>2.3187396826671236</v>
      </c>
      <c r="D62">
        <v>0.84757479792703161</v>
      </c>
      <c r="E62">
        <v>2.7357345786333136</v>
      </c>
      <c r="F62" s="21">
        <v>1.1282750336202197E-2</v>
      </c>
      <c r="G62">
        <v>0.57312670999431625</v>
      </c>
      <c r="H62">
        <v>4.0643526553399312</v>
      </c>
      <c r="I62">
        <v>0.57312670999431625</v>
      </c>
      <c r="J62">
        <v>4.0643526553399312</v>
      </c>
    </row>
    <row r="63" spans="2:10" x14ac:dyDescent="0.35">
      <c r="B63" t="s">
        <v>41</v>
      </c>
      <c r="C63">
        <v>1.260765885220523</v>
      </c>
      <c r="D63">
        <v>1.5848882231087669</v>
      </c>
      <c r="E63">
        <v>0.79549198917481001</v>
      </c>
      <c r="F63" s="19">
        <v>0.43381577817533779</v>
      </c>
      <c r="G63">
        <v>-2.0033725120766519</v>
      </c>
      <c r="H63">
        <v>4.5249042825176984</v>
      </c>
      <c r="I63">
        <v>-2.0033725120766519</v>
      </c>
      <c r="J63">
        <v>4.5249042825176984</v>
      </c>
    </row>
    <row r="64" spans="2:10" x14ac:dyDescent="0.35">
      <c r="B64" t="s">
        <v>42</v>
      </c>
      <c r="C64">
        <v>2.079719088900712E-5</v>
      </c>
      <c r="D64">
        <v>1.2380907356438872E-5</v>
      </c>
      <c r="E64">
        <v>1.679779218943209</v>
      </c>
      <c r="F64" s="20">
        <v>0.10545625177671687</v>
      </c>
      <c r="G64">
        <v>-4.7017651296456505E-6</v>
      </c>
      <c r="H64">
        <v>4.6296146907659891E-5</v>
      </c>
      <c r="I64">
        <v>-4.7017651296456505E-6</v>
      </c>
      <c r="J64">
        <v>4.6296146907659891E-5</v>
      </c>
    </row>
    <row r="65" spans="2:10" x14ac:dyDescent="0.35">
      <c r="B65" t="s">
        <v>43</v>
      </c>
      <c r="C65">
        <v>1.7337971278980006E-2</v>
      </c>
      <c r="D65">
        <v>8.1292044311357271E-3</v>
      </c>
      <c r="E65">
        <v>2.1328005004491843</v>
      </c>
      <c r="F65" s="21">
        <v>4.2942977004393722E-2</v>
      </c>
      <c r="G65">
        <v>5.9556134984303788E-4</v>
      </c>
      <c r="H65">
        <v>3.4080381208116975E-2</v>
      </c>
      <c r="I65">
        <v>5.9556134984303788E-4</v>
      </c>
      <c r="J65">
        <v>3.4080381208116975E-2</v>
      </c>
    </row>
    <row r="66" spans="2:10" ht="15" thickBot="1" x14ac:dyDescent="0.4">
      <c r="B66" s="8" t="s">
        <v>45</v>
      </c>
      <c r="C66" s="8">
        <v>5.4365782537270001E-5</v>
      </c>
      <c r="D66" s="8">
        <v>2.0079124351043528E-4</v>
      </c>
      <c r="E66" s="8">
        <v>0.27075773617809468</v>
      </c>
      <c r="F66" s="22">
        <v>0.78880029052528255</v>
      </c>
      <c r="G66" s="8">
        <v>-3.5917152452774685E-4</v>
      </c>
      <c r="H66" s="8">
        <v>4.6790308960228689E-4</v>
      </c>
      <c r="I66" s="8">
        <v>-3.5917152452774685E-4</v>
      </c>
      <c r="J66" s="8">
        <v>4.6790308960228689E-4</v>
      </c>
    </row>
    <row r="70" spans="2:10" x14ac:dyDescent="0.35">
      <c r="B70" t="s">
        <v>70</v>
      </c>
    </row>
    <row r="71" spans="2:10" ht="15" thickBot="1" x14ac:dyDescent="0.4"/>
    <row r="72" spans="2:10" x14ac:dyDescent="0.35">
      <c r="B72" s="9" t="s">
        <v>71</v>
      </c>
      <c r="C72" s="9" t="s">
        <v>77</v>
      </c>
      <c r="D72" s="9" t="s">
        <v>73</v>
      </c>
    </row>
    <row r="73" spans="2:10" x14ac:dyDescent="0.35">
      <c r="B73">
        <v>1</v>
      </c>
      <c r="C73">
        <v>-5.5429064038784848</v>
      </c>
      <c r="D73">
        <v>-0.67170169454370665</v>
      </c>
    </row>
    <row r="74" spans="2:10" x14ac:dyDescent="0.35">
      <c r="B74">
        <v>2</v>
      </c>
      <c r="C74">
        <v>-5.7393244797973697</v>
      </c>
      <c r="D74">
        <v>-0.47528361862482171</v>
      </c>
    </row>
    <row r="75" spans="2:10" x14ac:dyDescent="0.35">
      <c r="B75">
        <v>3</v>
      </c>
      <c r="C75">
        <v>-4.9274192251645337</v>
      </c>
      <c r="D75">
        <v>-1.2871888732576577</v>
      </c>
    </row>
    <row r="76" spans="2:10" x14ac:dyDescent="0.35">
      <c r="B76">
        <v>4</v>
      </c>
      <c r="C76">
        <v>-4.5759004657878695</v>
      </c>
      <c r="D76">
        <v>-1.638707632634322</v>
      </c>
    </row>
    <row r="77" spans="2:10" x14ac:dyDescent="0.35">
      <c r="B77">
        <v>5</v>
      </c>
      <c r="C77">
        <v>-5.6752866023030615</v>
      </c>
      <c r="D77">
        <v>-0.53932149611912994</v>
      </c>
    </row>
    <row r="78" spans="2:10" x14ac:dyDescent="0.35">
      <c r="B78">
        <v>6</v>
      </c>
      <c r="C78">
        <v>-4.6696564778290677</v>
      </c>
      <c r="D78">
        <v>-1.13948651248496</v>
      </c>
    </row>
    <row r="79" spans="2:10" x14ac:dyDescent="0.35">
      <c r="B79">
        <v>7</v>
      </c>
      <c r="C79">
        <v>-5.3206774043629652</v>
      </c>
      <c r="D79">
        <v>-0.48846558595106249</v>
      </c>
    </row>
    <row r="80" spans="2:10" x14ac:dyDescent="0.35">
      <c r="B80">
        <v>8</v>
      </c>
      <c r="C80">
        <v>-5.64523163812391</v>
      </c>
      <c r="D80">
        <v>0.12377072026166402</v>
      </c>
    </row>
    <row r="81" spans="2:4" x14ac:dyDescent="0.35">
      <c r="B81">
        <v>9</v>
      </c>
      <c r="C81">
        <v>-5.2446492391052431</v>
      </c>
      <c r="D81">
        <v>-0.27681167875700297</v>
      </c>
    </row>
    <row r="82" spans="2:4" x14ac:dyDescent="0.35">
      <c r="B82">
        <v>10</v>
      </c>
      <c r="C82">
        <v>-5.4853658250446209</v>
      </c>
      <c r="D82">
        <v>-3.609509281762513E-2</v>
      </c>
    </row>
    <row r="83" spans="2:4" x14ac:dyDescent="0.35">
      <c r="B83">
        <v>11</v>
      </c>
      <c r="C83">
        <v>-4.2668408979517558</v>
      </c>
      <c r="D83">
        <v>-0.8491549118023265</v>
      </c>
    </row>
    <row r="84" spans="2:4" x14ac:dyDescent="0.35">
      <c r="B84">
        <v>12</v>
      </c>
      <c r="C84">
        <v>-4.7617021858316031</v>
      </c>
      <c r="D84">
        <v>-0.35429362392247921</v>
      </c>
    </row>
    <row r="85" spans="2:4" x14ac:dyDescent="0.35">
      <c r="B85">
        <v>13</v>
      </c>
      <c r="C85">
        <v>-5.0736062435724527</v>
      </c>
      <c r="D85">
        <v>-4.238956618162959E-2</v>
      </c>
    </row>
    <row r="86" spans="2:4" x14ac:dyDescent="0.35">
      <c r="B86">
        <v>14</v>
      </c>
      <c r="C86">
        <v>-5.3766381512239034</v>
      </c>
      <c r="D86">
        <v>0.41479302129708007</v>
      </c>
    </row>
    <row r="87" spans="2:4" x14ac:dyDescent="0.35">
      <c r="B87">
        <v>15</v>
      </c>
      <c r="C87">
        <v>-4.353002512329339</v>
      </c>
      <c r="D87">
        <v>-0.60884261759748437</v>
      </c>
    </row>
    <row r="88" spans="2:4" x14ac:dyDescent="0.35">
      <c r="B88">
        <v>16</v>
      </c>
      <c r="C88">
        <v>-5.4876353645551701</v>
      </c>
      <c r="D88">
        <v>0.65932162725286858</v>
      </c>
    </row>
    <row r="89" spans="2:4" x14ac:dyDescent="0.35">
      <c r="B89">
        <v>17</v>
      </c>
      <c r="C89">
        <v>-5.7432506668752854</v>
      </c>
      <c r="D89">
        <v>1.0327199652293677</v>
      </c>
    </row>
    <row r="90" spans="2:4" x14ac:dyDescent="0.35">
      <c r="B90">
        <v>18</v>
      </c>
      <c r="C90">
        <v>-4.8135902781312074</v>
      </c>
      <c r="D90">
        <v>0.20842009214311652</v>
      </c>
    </row>
    <row r="91" spans="2:4" x14ac:dyDescent="0.35">
      <c r="B91">
        <v>19</v>
      </c>
      <c r="C91">
        <v>-3.8210791637036237</v>
      </c>
      <c r="D91">
        <v>-0.68878084248014249</v>
      </c>
    </row>
    <row r="92" spans="2:4" x14ac:dyDescent="0.35">
      <c r="B92">
        <v>20</v>
      </c>
      <c r="C92">
        <v>-5.129073044082646</v>
      </c>
      <c r="D92">
        <v>0.70622441488850907</v>
      </c>
    </row>
    <row r="93" spans="2:4" x14ac:dyDescent="0.35">
      <c r="B93">
        <v>21</v>
      </c>
      <c r="C93">
        <v>-4.2536963355615791</v>
      </c>
      <c r="D93">
        <v>-0.16915229363255779</v>
      </c>
    </row>
    <row r="94" spans="2:4" x14ac:dyDescent="0.35">
      <c r="B94">
        <v>22</v>
      </c>
      <c r="C94">
        <v>-4.6040238948548664</v>
      </c>
      <c r="D94">
        <v>0.40431881697493921</v>
      </c>
    </row>
    <row r="95" spans="2:4" x14ac:dyDescent="0.35">
      <c r="B95">
        <v>23</v>
      </c>
      <c r="C95">
        <v>-5.1071913948222836</v>
      </c>
      <c r="D95">
        <v>1.0898078737363113</v>
      </c>
    </row>
    <row r="96" spans="2:4" x14ac:dyDescent="0.35">
      <c r="B96">
        <v>24</v>
      </c>
      <c r="C96">
        <v>-3.662582473419449</v>
      </c>
      <c r="D96">
        <v>-0.30073382639624757</v>
      </c>
    </row>
    <row r="97" spans="2:4" x14ac:dyDescent="0.35">
      <c r="B97">
        <v>25</v>
      </c>
      <c r="C97">
        <v>-4.7128530233938086</v>
      </c>
      <c r="D97">
        <v>0.74953672357811207</v>
      </c>
    </row>
    <row r="98" spans="2:4" x14ac:dyDescent="0.35">
      <c r="B98">
        <v>26</v>
      </c>
      <c r="C98">
        <v>-4.8534847982677434</v>
      </c>
      <c r="D98">
        <v>0.89016849845204682</v>
      </c>
    </row>
    <row r="99" spans="2:4" x14ac:dyDescent="0.35">
      <c r="B99">
        <v>27</v>
      </c>
      <c r="C99">
        <v>-4.0143026483264528</v>
      </c>
      <c r="D99">
        <v>0.10227964289830682</v>
      </c>
    </row>
    <row r="100" spans="2:4" x14ac:dyDescent="0.35">
      <c r="B100">
        <v>28</v>
      </c>
      <c r="C100">
        <v>-4.8114194628070042</v>
      </c>
      <c r="D100">
        <v>0.99470663718318297</v>
      </c>
    </row>
    <row r="101" spans="2:4" x14ac:dyDescent="0.35">
      <c r="B101">
        <v>29</v>
      </c>
      <c r="C101">
        <v>-4.0543959000420404</v>
      </c>
      <c r="D101">
        <v>0.23768307441821923</v>
      </c>
    </row>
    <row r="102" spans="2:4" x14ac:dyDescent="0.35">
      <c r="B102">
        <v>30</v>
      </c>
      <c r="C102">
        <v>-4.1115329886422449</v>
      </c>
      <c r="D102">
        <v>0.4618742476815898</v>
      </c>
    </row>
    <row r="103" spans="2:4" x14ac:dyDescent="0.35">
      <c r="B103">
        <v>31</v>
      </c>
      <c r="C103">
        <v>-3.6268799427495941</v>
      </c>
      <c r="D103">
        <v>1.4961529771785997E-2</v>
      </c>
    </row>
    <row r="104" spans="2:4" x14ac:dyDescent="0.35">
      <c r="B104">
        <v>32</v>
      </c>
      <c r="C104">
        <v>-3.8588247679666074</v>
      </c>
      <c r="D104">
        <v>0.24690635498879976</v>
      </c>
    </row>
    <row r="105" spans="2:4" x14ac:dyDescent="0.35">
      <c r="B105">
        <v>33</v>
      </c>
      <c r="C105">
        <v>-3.801574857926703</v>
      </c>
      <c r="D105">
        <v>0.86411149249668773</v>
      </c>
    </row>
    <row r="106" spans="2:4" x14ac:dyDescent="0.35">
      <c r="B106">
        <v>34</v>
      </c>
      <c r="C106">
        <v>-1.4713056282611552</v>
      </c>
      <c r="D106">
        <v>-0.49480722811167754</v>
      </c>
    </row>
    <row r="107" spans="2:4" ht="15" thickBot="1" x14ac:dyDescent="0.4">
      <c r="B107" s="8">
        <v>35</v>
      </c>
      <c r="C107" s="8">
        <v>-1.796105801253939</v>
      </c>
      <c r="D107" s="8">
        <v>0.85961236206226455</v>
      </c>
    </row>
  </sheetData>
  <conditionalFormatting sqref="B4:C38">
    <cfRule type="cellIs" dxfId="33" priority="1" operator="equal">
      <formula>0</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38DEA-D3E6-470C-AF37-40310B173292}">
  <dimension ref="B1:L106"/>
  <sheetViews>
    <sheetView topLeftCell="A71" workbookViewId="0">
      <selection activeCell="F64" sqref="F64"/>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87</v>
      </c>
    </row>
    <row r="3" spans="2:12" ht="48" x14ac:dyDescent="0.35">
      <c r="C3" s="1" t="s">
        <v>81</v>
      </c>
      <c r="D3" s="1" t="s">
        <v>35</v>
      </c>
      <c r="E3" s="1" t="s">
        <v>36</v>
      </c>
      <c r="F3" s="1" t="s">
        <v>37</v>
      </c>
      <c r="G3" s="1" t="s">
        <v>39</v>
      </c>
      <c r="H3" s="1" t="s">
        <v>40</v>
      </c>
      <c r="I3" s="1" t="s">
        <v>41</v>
      </c>
      <c r="J3" s="1" t="s">
        <v>42</v>
      </c>
      <c r="K3" s="1" t="s">
        <v>43</v>
      </c>
      <c r="L3" s="1" t="s">
        <v>45</v>
      </c>
    </row>
    <row r="4" spans="2:12" x14ac:dyDescent="0.35">
      <c r="B4" t="s">
        <v>9</v>
      </c>
      <c r="C4" s="14">
        <f>LN(VLOOKUP($B4,'[1]Dati finali'!$B$4:$O$40,'[1]Dati finali'!$N$42,FALSE))</f>
        <v>-6.9077552789821368</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finali'!G$42,FALSE)</f>
        <v>1.0263157894736843</v>
      </c>
      <c r="H4" s="2">
        <f>VLOOKUP($B4,'[1]Dati finali'!$B$4:$O$40,'[1]Dati finali'!H$42,FALSE)</f>
        <v>0.1126530612244898</v>
      </c>
      <c r="I4" s="4">
        <f>VLOOKUP($B4,'[1]Dati finali'!$B$4:$O$40,'[1]Dati finali'!I$42,FALSE)</f>
        <v>0.73675000000000002</v>
      </c>
      <c r="J4">
        <f>VLOOKUP($B4,'[1]Dati finali'!$B$4:$O$40,'[1]Dati finali'!J$42,FALSE)</f>
        <v>31866.010828482387</v>
      </c>
      <c r="K4">
        <f>VLOOKUP($B4,'[1]Dati finali'!$B$4:$O$40,'[1]Dati finali'!K$42,FALSE)</f>
        <v>27</v>
      </c>
      <c r="L4" s="7">
        <f>VLOOKUP($B4,'[1]Dati finali'!$B$4:$O$40,'[1]Dati finali'!L$42,FALSE)</f>
        <v>5561.476705</v>
      </c>
    </row>
    <row r="5" spans="2:12" x14ac:dyDescent="0.35">
      <c r="B5" t="s">
        <v>11</v>
      </c>
      <c r="C5" s="14">
        <f>LN(VLOOKUP($B5,'[1]Dati finali'!$B$4:$O$40,'[1]Dati finali'!$N$42,FALSE))</f>
        <v>-6.9077552789821368</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finali'!G$42,FALSE)</f>
        <v>1</v>
      </c>
      <c r="H5" s="2">
        <f>VLOOKUP($B5,'[1]Dati finali'!$B$4:$O$40,'[1]Dati finali'!H$42,FALSE)</f>
        <v>0.12391056910569105</v>
      </c>
      <c r="I5" s="4">
        <f>VLOOKUP($B5,'[1]Dati finali'!$B$4:$O$40,'[1]Dati finali'!I$42,FALSE)</f>
        <v>0.68716999999999995</v>
      </c>
      <c r="J5">
        <f>VLOOKUP($B5,'[1]Dati finali'!$B$4:$O$40,'[1]Dati finali'!J$42,FALSE)</f>
        <v>27843.887608341538</v>
      </c>
      <c r="K5">
        <f>VLOOKUP($B5,'[1]Dati finali'!$B$4:$O$40,'[1]Dati finali'!K$42,FALSE)</f>
        <v>8</v>
      </c>
      <c r="L5" s="7">
        <f>VLOOKUP($B5,'[1]Dati finali'!$B$4:$O$40,'[1]Dati finali'!L$42,FALSE)</f>
        <v>6592.3394420000004</v>
      </c>
    </row>
    <row r="6" spans="2:12" x14ac:dyDescent="0.35">
      <c r="B6" t="s">
        <v>19</v>
      </c>
      <c r="C6" s="14">
        <f>LN(VLOOKUP($B6,'[1]Dati finali'!$B$4:$O$40,'[1]Dati finali'!$N$42,FALSE))</f>
        <v>-6.9077552789821368</v>
      </c>
      <c r="D6" s="2">
        <f>VLOOKUP($B6,'[1]Dati finali'!$B$4:$O$40,'[1]Dati finali'!C$42,FALSE)</f>
        <v>0.187</v>
      </c>
      <c r="E6" s="6">
        <f>VLOOKUP($B6,'[1]Dati finali'!$B$4:$O$40,'[1]Dati finali'!D$42,FALSE)</f>
        <v>5002.4066798773592</v>
      </c>
      <c r="F6" s="5">
        <f>VLOOKUP($B6,'[1]Dati finali'!$B$4:$O$40,'[1]Dati finali'!E$42,FALSE)</f>
        <v>0.21060000000000001</v>
      </c>
      <c r="G6" s="5">
        <f>VLOOKUP($B6,'[1]Dati finali'!$B$4:$O$40,'[1]Dati finali'!G$42,FALSE)</f>
        <v>1.4122807017543861</v>
      </c>
      <c r="H6" s="2">
        <f>VLOOKUP($B6,'[1]Dati finali'!$B$4:$O$40,'[1]Dati finali'!H$42,FALSE)</f>
        <v>0.37279399585921325</v>
      </c>
      <c r="I6" s="4">
        <f>VLOOKUP($B6,'[1]Dati finali'!$B$4:$O$40,'[1]Dati finali'!I$42,FALSE)</f>
        <v>0.70144000000000006</v>
      </c>
      <c r="J6">
        <f>VLOOKUP($B6,'[1]Dati finali'!$B$4:$O$40,'[1]Dati finali'!J$42,FALSE)</f>
        <v>34585.035786649052</v>
      </c>
      <c r="K6">
        <f>VLOOKUP($B6,'[1]Dati finali'!$B$4:$O$40,'[1]Dati finali'!K$42,FALSE)</f>
        <v>29</v>
      </c>
      <c r="L6" s="7">
        <f>VLOOKUP($B6,'[1]Dati finali'!$B$4:$O$40,'[1]Dati finali'!L$42,FALSE)</f>
        <v>4652.762874</v>
      </c>
    </row>
    <row r="7" spans="2:12" x14ac:dyDescent="0.35">
      <c r="B7" t="s">
        <v>26</v>
      </c>
      <c r="C7" s="14">
        <f>LN(VLOOKUP($B7,'[1]Dati finali'!$B$4:$O$40,'[1]Dati finali'!$N$42,FALSE))</f>
        <v>-6.9077552789821368</v>
      </c>
      <c r="D7" s="2">
        <f>VLOOKUP($B7,'[1]Dati finali'!$B$4:$O$40,'[1]Dati finali'!C$42,FALSE)</f>
        <v>0.29899999999999999</v>
      </c>
      <c r="E7" s="6">
        <f>VLOOKUP($B7,'[1]Dati finali'!$B$4:$O$40,'[1]Dati finali'!D$42,FALSE)</f>
        <v>3971.7997613105531</v>
      </c>
      <c r="F7" s="5">
        <f>VLOOKUP($B7,'[1]Dati finali'!$B$4:$O$40,'[1]Dati finali'!E$42,FALSE)</f>
        <v>0.1454</v>
      </c>
      <c r="G7" s="5">
        <f>VLOOKUP($B7,'[1]Dati finali'!$B$4:$O$40,'[1]Dati finali'!G$42,FALSE)</f>
        <v>0.93859649122807032</v>
      </c>
      <c r="H7" s="2">
        <f>VLOOKUP($B7,'[1]Dati finali'!$B$4:$O$40,'[1]Dati finali'!H$42,FALSE)</f>
        <v>0.13689675870348139</v>
      </c>
      <c r="I7" s="4">
        <f>VLOOKUP($B7,'[1]Dati finali'!$B$4:$O$40,'[1]Dati finali'!I$42,FALSE)</f>
        <v>0.60104999999999997</v>
      </c>
      <c r="J7">
        <f>VLOOKUP($B7,'[1]Dati finali'!$B$4:$O$40,'[1]Dati finali'!J$42,FALSE)</f>
        <v>25545.694362817598</v>
      </c>
      <c r="K7">
        <f>VLOOKUP($B7,'[1]Dati finali'!$B$4:$O$40,'[1]Dati finali'!K$42,FALSE)</f>
        <v>38</v>
      </c>
      <c r="L7" s="7">
        <f>VLOOKUP($B7,'[1]Dati finali'!$B$4:$O$40,'[1]Dati finali'!L$42,FALSE)</f>
        <v>5798.3715529999999</v>
      </c>
    </row>
    <row r="8" spans="2:12" x14ac:dyDescent="0.35">
      <c r="B8" t="s">
        <v>21</v>
      </c>
      <c r="C8" s="14">
        <f>LN(VLOOKUP($B8,'[1]Dati finali'!$B$4:$O$40,'[1]Dati finali'!$N$42,FALSE))</f>
        <v>-6.2146080984221914</v>
      </c>
      <c r="D8" s="2">
        <f>VLOOKUP($B8,'[1]Dati finali'!$B$4:$O$40,'[1]Dati finali'!C$42,FALSE)</f>
        <v>0.40299999999999997</v>
      </c>
      <c r="E8" s="6">
        <f>VLOOKUP($B8,'[1]Dati finali'!$B$4:$O$40,'[1]Dati finali'!D$42,FALSE)</f>
        <v>3821.1451704373976</v>
      </c>
      <c r="F8" s="5">
        <f>VLOOKUP($B8,'[1]Dati finali'!$B$4:$O$40,'[1]Dati finali'!E$42,FALSE)</f>
        <v>0.11115</v>
      </c>
      <c r="G8" s="5">
        <f>VLOOKUP($B8,'[1]Dati finali'!$B$4:$O$40,'[1]Dati finali'!G$42,FALSE)</f>
        <v>1.0175438596491229</v>
      </c>
      <c r="H8" s="2">
        <f>VLOOKUP($B8,'[1]Dati finali'!$B$4:$O$40,'[1]Dati finali'!H$42,FALSE)</f>
        <v>0.48558139534883721</v>
      </c>
      <c r="I8" s="4">
        <f>VLOOKUP($B8,'[1]Dati finali'!$B$4:$O$40,'[1]Dati finali'!I$42,FALSE)</f>
        <v>0.67516000000000009</v>
      </c>
      <c r="J8">
        <f>VLOOKUP($B8,'[1]Dati finali'!$B$4:$O$40,'[1]Dati finali'!J$42,FALSE)</f>
        <v>28945.214455971793</v>
      </c>
      <c r="K8">
        <f>VLOOKUP($B8,'[1]Dati finali'!$B$4:$O$40,'[1]Dati finali'!K$42,FALSE)</f>
        <v>23</v>
      </c>
      <c r="L8" s="7">
        <f>VLOOKUP($B8,'[1]Dati finali'!$B$4:$O$40,'[1]Dati finali'!L$42,FALSE)</f>
        <v>6066.7289979999996</v>
      </c>
    </row>
    <row r="9" spans="2:12" x14ac:dyDescent="0.35">
      <c r="B9" t="s">
        <v>28</v>
      </c>
      <c r="C9" s="14">
        <f>LN(VLOOKUP($B9,'[1]Dati finali'!$B$4:$O$40,'[1]Dati finali'!$N$42,FALSE))</f>
        <v>-6.2146080984221914</v>
      </c>
      <c r="D9" s="2">
        <f>VLOOKUP($B9,'[1]Dati finali'!$B$4:$O$40,'[1]Dati finali'!C$42,FALSE)</f>
        <v>0.17600000000000002</v>
      </c>
      <c r="E9" s="6">
        <f>VLOOKUP($B9,'[1]Dati finali'!$B$4:$O$40,'[1]Dati finali'!D$42,FALSE)</f>
        <v>2584.4117872644297</v>
      </c>
      <c r="F9" s="5">
        <f>VLOOKUP($B9,'[1]Dati finali'!$B$4:$O$40,'[1]Dati finali'!E$42,FALSE)</f>
        <v>0.12434999999999999</v>
      </c>
      <c r="G9" s="5">
        <f>VLOOKUP($B9,'[1]Dati finali'!$B$4:$O$40,'[1]Dati finali'!G$42,FALSE)</f>
        <v>1.0175438596491229</v>
      </c>
      <c r="H9" s="2">
        <f>VLOOKUP($B9,'[1]Dati finali'!$B$4:$O$40,'[1]Dati finali'!H$42,FALSE)</f>
        <v>0.41427188940092169</v>
      </c>
      <c r="I9" s="4">
        <f>VLOOKUP($B9,'[1]Dati finali'!$B$4:$O$40,'[1]Dati finali'!I$42,FALSE)</f>
        <v>0.53935999999999995</v>
      </c>
      <c r="J9">
        <f>VLOOKUP($B9,'[1]Dati finali'!$B$4:$O$40,'[1]Dati finali'!J$42,FALSE)</f>
        <v>23383.132051156193</v>
      </c>
      <c r="K9">
        <f>VLOOKUP($B9,'[1]Dati finali'!$B$4:$O$40,'[1]Dati finali'!K$42,FALSE)</f>
        <v>34</v>
      </c>
      <c r="L9" s="7">
        <f>VLOOKUP($B9,'[1]Dati finali'!$B$4:$O$40,'[1]Dati finali'!L$42,FALSE)</f>
        <v>4935.9262470000003</v>
      </c>
    </row>
    <row r="10" spans="2:12" x14ac:dyDescent="0.35">
      <c r="B10" t="s">
        <v>7</v>
      </c>
      <c r="C10" s="14">
        <f>LN(VLOOKUP($B10,'[1]Dati finali'!$B$4:$O$40,'[1]Dati finali'!$N$42,FALSE))</f>
        <v>-6.2146080984221914</v>
      </c>
      <c r="D10" s="2">
        <f>VLOOKUP($B10,'[1]Dati finali'!$B$4:$O$40,'[1]Dati finali'!C$42,FALSE)</f>
        <v>0.27800000000000002</v>
      </c>
      <c r="E10" s="6">
        <f>VLOOKUP($B10,'[1]Dati finali'!$B$4:$O$40,'[1]Dati finali'!D$42,FALSE)</f>
        <v>4708.9274575723102</v>
      </c>
      <c r="F10" s="5">
        <f>VLOOKUP($B10,'[1]Dati finali'!$B$4:$O$40,'[1]Dati finali'!E$42,FALSE)</f>
        <v>9.69E-2</v>
      </c>
      <c r="G10" s="5">
        <f>VLOOKUP($B10,'[1]Dati finali'!$B$4:$O$40,'[1]Dati finali'!G$42,FALSE)</f>
        <v>0.97368421052631593</v>
      </c>
      <c r="H10" s="2">
        <f>VLOOKUP($B10,'[1]Dati finali'!$B$4:$O$40,'[1]Dati finali'!H$42,FALSE)</f>
        <v>0.15651982378854626</v>
      </c>
      <c r="I10" s="4">
        <f>VLOOKUP($B10,'[1]Dati finali'!$B$4:$O$40,'[1]Dati finali'!I$42,FALSE)</f>
        <v>0.74668999999999996</v>
      </c>
      <c r="J10">
        <f>VLOOKUP($B10,'[1]Dati finali'!$B$4:$O$40,'[1]Dati finali'!J$42,FALSE)</f>
        <v>18375.433481661283</v>
      </c>
      <c r="K10">
        <f>VLOOKUP($B10,'[1]Dati finali'!$B$4:$O$40,'[1]Dati finali'!K$42,FALSE)</f>
        <v>33</v>
      </c>
      <c r="L10" s="7">
        <f>VLOOKUP($B10,'[1]Dati finali'!$B$4:$O$40,'[1]Dati finali'!L$42,FALSE)</f>
        <v>4747.1506650000001</v>
      </c>
    </row>
    <row r="11" spans="2:12" x14ac:dyDescent="0.35">
      <c r="B11" t="s">
        <v>23</v>
      </c>
      <c r="C11" s="14">
        <f>LN(VLOOKUP($B11,'[1]Dati finali'!$B$4:$O$40,'[1]Dati finali'!$N$42,FALSE))</f>
        <v>-5.521460917862246</v>
      </c>
      <c r="D11" s="2">
        <f>VLOOKUP($B11,'[1]Dati finali'!$B$4:$O$40,'[1]Dati finali'!C$42,FALSE)</f>
        <v>0.23899999999999999</v>
      </c>
      <c r="E11" s="6">
        <f>VLOOKUP($B11,'[1]Dati finali'!$B$4:$O$40,'[1]Dati finali'!D$42,FALSE)</f>
        <v>4924.5440194404428</v>
      </c>
      <c r="F11" s="5">
        <f>VLOOKUP($B11,'[1]Dati finali'!$B$4:$O$40,'[1]Dati finali'!E$42,FALSE)</f>
        <v>0.1313</v>
      </c>
      <c r="G11" s="5">
        <f>VLOOKUP($B11,'[1]Dati finali'!$B$4:$O$40,'[1]Dati finali'!G$42,FALSE)</f>
        <v>1.192982456140351</v>
      </c>
      <c r="H11" s="2">
        <f>VLOOKUP($B11,'[1]Dati finali'!$B$4:$O$40,'[1]Dati finali'!H$42,FALSE)</f>
        <v>0.16675000000000001</v>
      </c>
      <c r="I11" s="4">
        <f>VLOOKUP($B11,'[1]Dati finali'!$B$4:$O$40,'[1]Dati finali'!I$42,FALSE)</f>
        <v>0.94546000000000008</v>
      </c>
      <c r="J11">
        <f>VLOOKUP($B11,'[1]Dati finali'!$B$4:$O$40,'[1]Dati finali'!J$42,FALSE)</f>
        <v>35994.860216078843</v>
      </c>
      <c r="K11">
        <f>VLOOKUP($B11,'[1]Dati finali'!$B$4:$O$40,'[1]Dati finali'!K$42,FALSE)</f>
        <v>9</v>
      </c>
      <c r="L11" s="7">
        <f>VLOOKUP($B11,'[1]Dati finali'!$B$4:$O$40,'[1]Dati finali'!L$42,FALSE)</f>
        <v>3986.496114</v>
      </c>
    </row>
    <row r="12" spans="2:12" x14ac:dyDescent="0.35">
      <c r="B12" t="s">
        <v>29</v>
      </c>
      <c r="C12" s="14">
        <f>LN(VLOOKUP($B12,'[1]Dati finali'!$B$4:$O$40,'[1]Dati finali'!$N$42,FALSE))</f>
        <v>-6.2146080984221914</v>
      </c>
      <c r="D12" s="2">
        <f>VLOOKUP($B12,'[1]Dati finali'!$B$4:$O$40,'[1]Dati finali'!C$42,FALSE)</f>
        <v>0.23100000000000001</v>
      </c>
      <c r="E12" s="6">
        <f>VLOOKUP($B12,'[1]Dati finali'!$B$4:$O$40,'[1]Dati finali'!D$42,FALSE)</f>
        <v>5137.0738351939754</v>
      </c>
      <c r="F12" s="5">
        <f>VLOOKUP($B12,'[1]Dati finali'!$B$4:$O$40,'[1]Dati finali'!E$42,FALSE)</f>
        <v>0.14384999999999998</v>
      </c>
      <c r="G12" s="5">
        <f>VLOOKUP($B12,'[1]Dati finali'!$B$4:$O$40,'[1]Dati finali'!G$42,FALSE)</f>
        <v>1.1578947368421053</v>
      </c>
      <c r="H12" s="2">
        <f>VLOOKUP($B12,'[1]Dati finali'!$B$4:$O$40,'[1]Dati finali'!H$42,FALSE)</f>
        <v>0.24461254612546127</v>
      </c>
      <c r="I12" s="4">
        <f>VLOOKUP($B12,'[1]Dati finali'!$B$4:$O$40,'[1]Dati finali'!I$42,FALSE)</f>
        <v>0.53750999999999993</v>
      </c>
      <c r="J12">
        <f>VLOOKUP($B12,'[1]Dati finali'!$B$4:$O$40,'[1]Dati finali'!J$42,FALSE)</f>
        <v>27733.754503235035</v>
      </c>
      <c r="K12">
        <f>VLOOKUP($B12,'[1]Dati finali'!$B$4:$O$40,'[1]Dati finali'!K$42,FALSE)</f>
        <v>24</v>
      </c>
      <c r="L12" s="7">
        <f>VLOOKUP($B12,'[1]Dati finali'!$B$4:$O$40,'[1]Dati finali'!L$42,FALSE)</f>
        <v>5348.64149</v>
      </c>
    </row>
    <row r="13" spans="2:12" x14ac:dyDescent="0.35">
      <c r="B13" t="s">
        <v>6</v>
      </c>
      <c r="C13" s="14">
        <f>LN(VLOOKUP($B13,'[1]Dati finali'!$B$4:$O$40,'[1]Dati finali'!$N$42,FALSE))</f>
        <v>-5.2983173665480363</v>
      </c>
      <c r="D13" s="2">
        <f>VLOOKUP($B13,'[1]Dati finali'!$B$4:$O$40,'[1]Dati finali'!C$42,FALSE)</f>
        <v>0.40299999999999997</v>
      </c>
      <c r="E13" s="6">
        <f>VLOOKUP($B13,'[1]Dati finali'!$B$4:$O$40,'[1]Dati finali'!D$42,FALSE)</f>
        <v>7709.1230778824656</v>
      </c>
      <c r="F13" s="5">
        <f>VLOOKUP($B13,'[1]Dati finali'!$B$4:$O$40,'[1]Dati finali'!E$42,FALSE)</f>
        <v>0.2838</v>
      </c>
      <c r="G13" s="5">
        <f>VLOOKUP($B13,'[1]Dati finali'!$B$4:$O$40,'[1]Dati finali'!G$42,FALSE)</f>
        <v>1.2543859649122808</v>
      </c>
      <c r="H13" s="2">
        <f>VLOOKUP($B13,'[1]Dati finali'!$B$4:$O$40,'[1]Dati finali'!H$42,FALSE)</f>
        <v>0.16570760233918128</v>
      </c>
      <c r="I13" s="4">
        <f>VLOOKUP($B13,'[1]Dati finali'!$B$4:$O$40,'[1]Dati finali'!I$42,FALSE)</f>
        <v>0.97960999999999998</v>
      </c>
      <c r="J13">
        <f>VLOOKUP($B13,'[1]Dati finali'!$B$4:$O$40,'[1]Dati finali'!J$42,FALSE)</f>
        <v>41965.08520658395</v>
      </c>
      <c r="K13">
        <f>VLOOKUP($B13,'[1]Dati finali'!$B$4:$O$40,'[1]Dati finali'!K$42,FALSE)</f>
        <v>41</v>
      </c>
      <c r="L13" s="7">
        <f>VLOOKUP($B13,'[1]Dati finali'!$B$4:$O$40,'[1]Dati finali'!L$42,FALSE)</f>
        <v>5646.6107910000001</v>
      </c>
    </row>
    <row r="14" spans="2:12" x14ac:dyDescent="0.35">
      <c r="B14" t="s">
        <v>20</v>
      </c>
      <c r="C14" s="14">
        <f>LN(VLOOKUP($B14,'[1]Dati finali'!$B$4:$O$40,'[1]Dati finali'!$N$42,FALSE))</f>
        <v>-5.521460917862246</v>
      </c>
      <c r="D14" s="2">
        <f>VLOOKUP($B14,'[1]Dati finali'!$B$4:$O$40,'[1]Dati finali'!C$42,FALSE)</f>
        <v>0.33899999999999997</v>
      </c>
      <c r="E14" s="6">
        <f>VLOOKUP($B14,'[1]Dati finali'!$B$4:$O$40,'[1]Dati finali'!D$42,FALSE)</f>
        <v>3507.4045206547157</v>
      </c>
      <c r="F14" s="5">
        <f>VLOOKUP($B14,'[1]Dati finali'!$B$4:$O$40,'[1]Dati finali'!E$42,FALSE)</f>
        <v>0.15839999999999999</v>
      </c>
      <c r="G14" s="5">
        <f>VLOOKUP($B14,'[1]Dati finali'!$B$4:$O$40,'[1]Dati finali'!G$42,FALSE)</f>
        <v>1.0175438596491229</v>
      </c>
      <c r="H14" s="2">
        <f>VLOOKUP($B14,'[1]Dati finali'!$B$4:$O$40,'[1]Dati finali'!H$42,FALSE)</f>
        <v>0.54400000000000004</v>
      </c>
      <c r="I14" s="4">
        <f>VLOOKUP($B14,'[1]Dati finali'!$B$4:$O$40,'[1]Dati finali'!I$42,FALSE)</f>
        <v>0.68075000000000008</v>
      </c>
      <c r="J14">
        <f>VLOOKUP($B14,'[1]Dati finali'!$B$4:$O$40,'[1]Dati finali'!J$42,FALSE)</f>
        <v>24735.816612986935</v>
      </c>
      <c r="K14">
        <f>VLOOKUP($B14,'[1]Dati finali'!$B$4:$O$40,'[1]Dati finali'!K$42,FALSE)</f>
        <v>22</v>
      </c>
      <c r="L14" s="7">
        <f>VLOOKUP($B14,'[1]Dati finali'!$B$4:$O$40,'[1]Dati finali'!L$42,FALSE)</f>
        <v>6316.579033</v>
      </c>
    </row>
    <row r="15" spans="2:12" x14ac:dyDescent="0.35">
      <c r="B15" t="s">
        <v>31</v>
      </c>
      <c r="C15" s="14">
        <f>LN(VLOOKUP($B15,'[1]Dati finali'!$B$4:$O$40,'[1]Dati finali'!$N$42,FALSE))</f>
        <v>-5.8091429903140277</v>
      </c>
      <c r="D15" s="2">
        <f>VLOOKUP($B15,'[1]Dati finali'!$B$4:$O$40,'[1]Dati finali'!C$42,FALSE)</f>
        <v>0.36399999999999999</v>
      </c>
      <c r="E15" s="6">
        <f>VLOOKUP($B15,'[1]Dati finali'!$B$4:$O$40,'[1]Dati finali'!D$42,FALSE)</f>
        <v>5355.9870055822093</v>
      </c>
      <c r="F15" s="5">
        <f>VLOOKUP($B15,'[1]Dati finali'!$B$4:$O$40,'[1]Dati finali'!E$42,FALSE)</f>
        <v>0.22365000000000002</v>
      </c>
      <c r="G15" s="5">
        <f>VLOOKUP($B15,'[1]Dati finali'!$B$4:$O$40,'[1]Dati finali'!G$42,FALSE)</f>
        <v>1.1052631578947369</v>
      </c>
      <c r="H15" s="2">
        <f>VLOOKUP($B15,'[1]Dati finali'!$B$4:$O$40,'[1]Dati finali'!H$42,FALSE)</f>
        <v>0.38106081573197381</v>
      </c>
      <c r="I15" s="4">
        <f>VLOOKUP($B15,'[1]Dati finali'!$B$4:$O$40,'[1]Dati finali'!I$42,FALSE)</f>
        <v>0.80079999999999996</v>
      </c>
      <c r="J15">
        <f>VLOOKUP($B15,'[1]Dati finali'!$B$4:$O$40,'[1]Dati finali'!J$42,FALSE)</f>
        <v>33331.449418750446</v>
      </c>
      <c r="K15">
        <f>VLOOKUP($B15,'[1]Dati finali'!$B$4:$O$40,'[1]Dati finali'!K$42,FALSE)</f>
        <v>6</v>
      </c>
      <c r="L15" s="7">
        <f>VLOOKUP($B15,'[1]Dati finali'!$B$4:$O$40,'[1]Dati finali'!L$42,FALSE)</f>
        <v>4488.0469249999996</v>
      </c>
    </row>
    <row r="16" spans="2:12" x14ac:dyDescent="0.35">
      <c r="B16" t="s">
        <v>8</v>
      </c>
      <c r="C16" s="14">
        <f>LN(VLOOKUP($B16,'[1]Dati finali'!$B$4:$O$40,'[1]Dati finali'!$N$42,FALSE))</f>
        <v>-5.8091429903140277</v>
      </c>
      <c r="D16" s="2">
        <f>VLOOKUP($B16,'[1]Dati finali'!$B$4:$O$40,'[1]Dati finali'!C$42,FALSE)</f>
        <v>0.42499999999999999</v>
      </c>
      <c r="E16" s="6">
        <f>VLOOKUP($B16,'[1]Dati finali'!$B$4:$O$40,'[1]Dati finali'!D$42,FALSE)</f>
        <v>3624.8957527885314</v>
      </c>
      <c r="F16" s="5">
        <f>VLOOKUP($B16,'[1]Dati finali'!$B$4:$O$40,'[1]Dati finali'!E$42,FALSE)</f>
        <v>0.18445</v>
      </c>
      <c r="G16" s="5">
        <f>VLOOKUP($B16,'[1]Dati finali'!$B$4:$O$40,'[1]Dati finali'!G$42,FALSE)</f>
        <v>1.0789473684210527</v>
      </c>
      <c r="H16" s="2">
        <f>VLOOKUP($B16,'[1]Dati finali'!$B$4:$O$40,'[1]Dati finali'!H$42,FALSE)</f>
        <v>8.6530612244897956E-2</v>
      </c>
      <c r="I16" s="4">
        <f>VLOOKUP($B16,'[1]Dati finali'!$B$4:$O$40,'[1]Dati finali'!I$42,FALSE)</f>
        <v>0.66835999999999995</v>
      </c>
      <c r="J16">
        <f>VLOOKUP($B16,'[1]Dati finali'!$B$4:$O$40,'[1]Dati finali'!J$42,FALSE)</f>
        <v>30266.202047392988</v>
      </c>
      <c r="K16">
        <f>VLOOKUP($B16,'[1]Dati finali'!$B$4:$O$40,'[1]Dati finali'!K$42,FALSE)</f>
        <v>40</v>
      </c>
      <c r="L16" s="7">
        <f>VLOOKUP($B16,'[1]Dati finali'!$B$4:$O$40,'[1]Dati finali'!L$42,FALSE)</f>
        <v>3905.06351</v>
      </c>
    </row>
    <row r="17" spans="2:12" x14ac:dyDescent="0.35">
      <c r="B17" t="s">
        <v>18</v>
      </c>
      <c r="C17" s="14">
        <f>LN(VLOOKUP($B17,'[1]Dati finali'!$B$4:$O$40,'[1]Dati finali'!$N$42,FALSE))</f>
        <v>-5.2983173665480363</v>
      </c>
      <c r="D17" s="2">
        <f>VLOOKUP($B17,'[1]Dati finali'!$B$4:$O$40,'[1]Dati finali'!C$42,FALSE)</f>
        <v>0.46500000000000002</v>
      </c>
      <c r="E17" s="6">
        <f>VLOOKUP($B17,'[1]Dati finali'!$B$4:$O$40,'[1]Dati finali'!D$42,FALSE)</f>
        <v>5672.0641341079581</v>
      </c>
      <c r="F17" s="5">
        <f>VLOOKUP($B17,'[1]Dati finali'!$B$4:$O$40,'[1]Dati finali'!E$42,FALSE)</f>
        <v>0.23299999999999998</v>
      </c>
      <c r="G17" s="5">
        <f>VLOOKUP($B17,'[1]Dati finali'!$B$4:$O$40,'[1]Dati finali'!G$42,FALSE)</f>
        <v>1.2017543859649125</v>
      </c>
      <c r="H17" s="2">
        <f>VLOOKUP($B17,'[1]Dati finali'!$B$4:$O$40,'[1]Dati finali'!H$42,FALSE)</f>
        <v>0.24720394736842105</v>
      </c>
      <c r="I17" s="4">
        <f>VLOOKUP($B17,'[1]Dati finali'!$B$4:$O$40,'[1]Dati finali'!I$42,FALSE)</f>
        <v>0.62946999999999997</v>
      </c>
      <c r="J17">
        <f>VLOOKUP($B17,'[1]Dati finali'!$B$4:$O$40,'[1]Dati finali'!J$42,FALSE)</f>
        <v>66358.098990725048</v>
      </c>
      <c r="K17">
        <f>VLOOKUP($B17,'[1]Dati finali'!$B$4:$O$40,'[1]Dati finali'!K$42,FALSE)</f>
        <v>19</v>
      </c>
      <c r="L17" s="7">
        <f>VLOOKUP($B17,'[1]Dati finali'!$B$4:$O$40,'[1]Dati finali'!L$42,FALSE)</f>
        <v>5924.2219409999998</v>
      </c>
    </row>
    <row r="18" spans="2:12" x14ac:dyDescent="0.35">
      <c r="B18" t="s">
        <v>30</v>
      </c>
      <c r="C18" s="14">
        <f>LN(VLOOKUP($B18,'[1]Dati finali'!$B$4:$O$40,'[1]Dati finali'!$N$42,FALSE))</f>
        <v>-5.2983173665480363</v>
      </c>
      <c r="D18" s="2">
        <f>VLOOKUP($B18,'[1]Dati finali'!$B$4:$O$40,'[1]Dati finali'!C$42,FALSE)</f>
        <v>0.32500000000000001</v>
      </c>
      <c r="E18" s="6">
        <f>VLOOKUP($B18,'[1]Dati finali'!$B$4:$O$40,'[1]Dati finali'!D$42,FALSE)</f>
        <v>6727.9993016421113</v>
      </c>
      <c r="F18" s="5">
        <f>VLOOKUP($B18,'[1]Dati finali'!$B$4:$O$40,'[1]Dati finali'!E$42,FALSE)</f>
        <v>0.16109999999999999</v>
      </c>
      <c r="G18" s="5">
        <f>VLOOKUP($B18,'[1]Dati finali'!$B$4:$O$40,'[1]Dati finali'!G$42,FALSE)</f>
        <v>1.1578947368421053</v>
      </c>
      <c r="H18" s="2">
        <f>VLOOKUP($B18,'[1]Dati finali'!$B$4:$O$40,'[1]Dati finali'!H$42,FALSE)</f>
        <v>0.30648484848484847</v>
      </c>
      <c r="I18" s="4">
        <f>VLOOKUP($B18,'[1]Dati finali'!$B$4:$O$40,'[1]Dati finali'!I$42,FALSE)</f>
        <v>0.54273000000000005</v>
      </c>
      <c r="J18">
        <f>VLOOKUP($B18,'[1]Dati finali'!$B$4:$O$40,'[1]Dati finali'!J$42,FALSE)</f>
        <v>30586.152876945034</v>
      </c>
      <c r="K18">
        <f>VLOOKUP($B18,'[1]Dati finali'!$B$4:$O$40,'[1]Dati finali'!K$42,FALSE)</f>
        <v>5</v>
      </c>
      <c r="L18" s="7">
        <f>VLOOKUP($B18,'[1]Dati finali'!$B$4:$O$40,'[1]Dati finali'!L$42,FALSE)</f>
        <v>5115.4481239999996</v>
      </c>
    </row>
    <row r="19" spans="2:12" x14ac:dyDescent="0.35">
      <c r="B19" t="s">
        <v>16</v>
      </c>
      <c r="C19" s="14">
        <f>LN(VLOOKUP($B19,'[1]Dati finali'!$B$4:$O$40,'[1]Dati finali'!$N$42,FALSE))</f>
        <v>-5.1159958097540823</v>
      </c>
      <c r="D19" s="2">
        <f>VLOOKUP($B19,'[1]Dati finali'!$B$4:$O$40,'[1]Dati finali'!C$42,FALSE)</f>
        <v>0.24100000000000002</v>
      </c>
      <c r="E19" s="6">
        <f>VLOOKUP($B19,'[1]Dati finali'!$B$4:$O$40,'[1]Dati finali'!D$42,FALSE)</f>
        <v>3965.9582334833499</v>
      </c>
      <c r="F19" s="5">
        <f>VLOOKUP($B19,'[1]Dati finali'!$B$4:$O$40,'[1]Dati finali'!E$42,FALSE)</f>
        <v>0.11294999999999999</v>
      </c>
      <c r="G19" s="5">
        <f>VLOOKUP($B19,'[1]Dati finali'!$B$4:$O$40,'[1]Dati finali'!G$42,FALSE)</f>
        <v>1.0350877192982457</v>
      </c>
      <c r="H19" s="2">
        <f>VLOOKUP($B19,'[1]Dati finali'!$B$4:$O$40,'[1]Dati finali'!H$42,FALSE)</f>
        <v>0.10078369905956112</v>
      </c>
      <c r="I19" s="4">
        <f>VLOOKUP($B19,'[1]Dati finali'!$B$4:$O$40,'[1]Dati finali'!I$42,FALSE)</f>
        <v>0.71062000000000003</v>
      </c>
      <c r="J19">
        <f>VLOOKUP($B19,'[1]Dati finali'!$B$4:$O$40,'[1]Dati finali'!J$42,FALSE)</f>
        <v>24656.045439859558</v>
      </c>
      <c r="K19">
        <f>VLOOKUP($B19,'[1]Dati finali'!$B$4:$O$40,'[1]Dati finali'!K$42,FALSE)</f>
        <v>28</v>
      </c>
      <c r="L19" s="7">
        <f>VLOOKUP($B19,'[1]Dati finali'!$B$4:$O$40,'[1]Dati finali'!L$42,FALSE)</f>
        <v>5272.761109</v>
      </c>
    </row>
    <row r="20" spans="2:12" x14ac:dyDescent="0.35">
      <c r="B20" t="s">
        <v>4</v>
      </c>
      <c r="C20" s="14">
        <f>LN(VLOOKUP($B20,'[1]Dati finali'!$B$4:$O$40,'[1]Dati finali'!$N$42,FALSE))</f>
        <v>-5.8091429903140277</v>
      </c>
      <c r="D20" s="2">
        <f>VLOOKUP($B20,'[1]Dati finali'!$B$4:$O$40,'[1]Dati finali'!C$42,FALSE)</f>
        <v>0.51440529000000002</v>
      </c>
      <c r="E20" s="6">
        <f>VLOOKUP($B20,'[1]Dati finali'!$B$4:$O$40,'[1]Dati finali'!D$42,FALSE)</f>
        <v>7819.7146359093622</v>
      </c>
      <c r="F20" s="5">
        <f>VLOOKUP($B20,'[1]Dati finali'!$B$4:$O$40,'[1]Dati finali'!E$42,FALSE)</f>
        <v>0.22807017543859651</v>
      </c>
      <c r="G20" s="5">
        <f>VLOOKUP($B20,'[1]Dati finali'!$B$4:$O$40,'[1]Dati finali'!G$42,FALSE)</f>
        <v>0.92982456140350889</v>
      </c>
      <c r="H20" s="2">
        <f>VLOOKUP($B20,'[1]Dati finali'!$B$4:$O$40,'[1]Dati finali'!H$42,FALSE)</f>
        <v>0.15845754764042702</v>
      </c>
      <c r="I20" s="4">
        <f>VLOOKUP($B20,'[1]Dati finali'!$B$4:$O$40,'[1]Dati finali'!I$42,FALSE)</f>
        <v>0.91535</v>
      </c>
      <c r="J20">
        <f>VLOOKUP($B20,'[1]Dati finali'!$B$4:$O$40,'[1]Dati finali'!J$42,FALSE)</f>
        <v>37964.025726503154</v>
      </c>
      <c r="K20">
        <f>VLOOKUP($B20,'[1]Dati finali'!$B$4:$O$40,'[1]Dati finali'!K$42,FALSE)</f>
        <v>39</v>
      </c>
      <c r="L20" s="7">
        <f>VLOOKUP($B20,'[1]Dati finali'!$B$4:$O$40,'[1]Dati finali'!L$42,FALSE)</f>
        <v>3958.7349989999998</v>
      </c>
    </row>
    <row r="21" spans="2:12" x14ac:dyDescent="0.35">
      <c r="B21" t="s">
        <v>0</v>
      </c>
      <c r="C21" s="14">
        <f>LN(VLOOKUP($B21,'[1]Dati finali'!$B$4:$O$40,'[1]Dati finali'!$N$42,FALSE))</f>
        <v>-5.1159958097540823</v>
      </c>
      <c r="D21" s="2">
        <f>VLOOKUP($B21,'[1]Dati finali'!$B$4:$O$40,'[1]Dati finali'!C$42,FALSE)</f>
        <v>0.56714520000000002</v>
      </c>
      <c r="E21" s="6">
        <f>VLOOKUP($B21,'[1]Dati finali'!$B$4:$O$40,'[1]Dati finali'!D$42,FALSE)</f>
        <v>15545.535110560899</v>
      </c>
      <c r="F21" s="5">
        <f>VLOOKUP($B21,'[1]Dati finali'!$B$4:$O$40,'[1]Dati finali'!E$42,FALSE)</f>
        <v>7.6666666666666675E-2</v>
      </c>
      <c r="G21" s="5">
        <f>VLOOKUP($B21,'[1]Dati finali'!$B$4:$O$40,'[1]Dati finali'!G$42,FALSE)</f>
        <v>0.71052631578947378</v>
      </c>
      <c r="H21" s="2">
        <f>VLOOKUP($B21,'[1]Dati finali'!$B$4:$O$40,'[1]Dati finali'!H$42,FALSE)</f>
        <v>0.65241799578693949</v>
      </c>
      <c r="I21" s="4">
        <f>VLOOKUP($B21,'[1]Dati finali'!$B$4:$O$40,'[1]Dati finali'!I$42,FALSE)</f>
        <v>0.81349999999999989</v>
      </c>
      <c r="J21">
        <f>VLOOKUP($B21,'[1]Dati finali'!$B$4:$O$40,'[1]Dati finali'!J$42,FALSE)</f>
        <v>40969.205896074651</v>
      </c>
      <c r="K21">
        <f>VLOOKUP($B21,'[1]Dati finali'!$B$4:$O$40,'[1]Dati finali'!K$42,FALSE)</f>
        <v>25</v>
      </c>
      <c r="L21" s="7">
        <f>VLOOKUP($B21,'[1]Dati finali'!$B$4:$O$40,'[1]Dati finali'!L$42,FALSE)</f>
        <v>5046.9707070000004</v>
      </c>
    </row>
    <row r="22" spans="2:12" x14ac:dyDescent="0.35">
      <c r="B22" t="s">
        <v>1</v>
      </c>
      <c r="C22" s="14">
        <f>LN(VLOOKUP($B22,'[1]Dati finali'!$B$4:$O$40,'[1]Dati finali'!$N$42,FALSE))</f>
        <v>-5.1159958097540823</v>
      </c>
      <c r="D22" s="2">
        <f>VLOOKUP($B22,'[1]Dati finali'!$B$4:$O$40,'[1]Dati finali'!C$42,FALSE)</f>
        <v>0.46356799999999998</v>
      </c>
      <c r="E22" s="6">
        <f>VLOOKUP($B22,'[1]Dati finali'!$B$4:$O$40,'[1]Dati finali'!D$42,FALSE)</f>
        <v>12984.333107020604</v>
      </c>
      <c r="F22" s="5">
        <f>VLOOKUP($B22,'[1]Dati finali'!$B$4:$O$40,'[1]Dati finali'!E$42,FALSE)</f>
        <v>0.129</v>
      </c>
      <c r="G22" s="5">
        <f>VLOOKUP($B22,'[1]Dati finali'!$B$4:$O$40,'[1]Dati finali'!G$42,FALSE)</f>
        <v>0.6228070175438597</v>
      </c>
      <c r="H22" s="2">
        <f>VLOOKUP($B22,'[1]Dati finali'!$B$4:$O$40,'[1]Dati finali'!H$42,FALSE)</f>
        <v>0.14652498907518571</v>
      </c>
      <c r="I22" s="4">
        <f>VLOOKUP($B22,'[1]Dati finali'!$B$4:$O$40,'[1]Dati finali'!I$42,FALSE)</f>
        <v>0.82058000000000009</v>
      </c>
      <c r="J22">
        <f>VLOOKUP($B22,'[1]Dati finali'!$B$4:$O$40,'[1]Dati finali'!J$42,FALSE)</f>
        <v>52220.756109073707</v>
      </c>
      <c r="K22">
        <f>VLOOKUP($B22,'[1]Dati finali'!$B$4:$O$40,'[1]Dati finali'!K$42,FALSE)</f>
        <v>26</v>
      </c>
      <c r="L22" s="7">
        <f>VLOOKUP($B22,'[1]Dati finali'!$B$4:$O$40,'[1]Dati finali'!L$42,FALSE)</f>
        <v>4499.1513709999999</v>
      </c>
    </row>
    <row r="23" spans="2:12" x14ac:dyDescent="0.35">
      <c r="B23" t="s">
        <v>3</v>
      </c>
      <c r="C23" s="14">
        <f>LN(VLOOKUP($B23,'[1]Dati finali'!$B$4:$O$40,'[1]Dati finali'!$N$42,FALSE))</f>
        <v>-4.5098600061837661</v>
      </c>
      <c r="D23" s="2">
        <f>VLOOKUP($B23,'[1]Dati finali'!$B$4:$O$40,'[1]Dati finali'!C$42,FALSE)</f>
        <v>0.47744723999999999</v>
      </c>
      <c r="E23" s="6">
        <f>VLOOKUP($B23,'[1]Dati finali'!$B$4:$O$40,'[1]Dati finali'!D$42,FALSE)</f>
        <v>10496.5136719641</v>
      </c>
      <c r="F23" s="5">
        <f>VLOOKUP($B23,'[1]Dati finali'!$B$4:$O$40,'[1]Dati finali'!E$42,FALSE)</f>
        <v>9.6491228070175447E-2</v>
      </c>
      <c r="G23" s="5">
        <f>VLOOKUP($B23,'[1]Dati finali'!$B$4:$O$40,'[1]Dati finali'!G$42,FALSE)</f>
        <v>1.0701754385964912</v>
      </c>
      <c r="H23" s="2">
        <f>VLOOKUP($B23,'[1]Dati finali'!$B$4:$O$40,'[1]Dati finali'!H$42,FALSE)</f>
        <v>2.8395721925133691E-2</v>
      </c>
      <c r="I23" s="4">
        <f>VLOOKUP($B23,'[1]Dati finali'!$B$4:$O$40,'[1]Dati finali'!I$42,FALSE)</f>
        <v>0.81503000000000003</v>
      </c>
      <c r="J23">
        <f>VLOOKUP($B23,'[1]Dati finali'!$B$4:$O$40,'[1]Dati finali'!J$42,FALSE)</f>
        <v>33627.430244398442</v>
      </c>
      <c r="K23">
        <f>VLOOKUP($B23,'[1]Dati finali'!$B$4:$O$40,'[1]Dati finali'!K$42,FALSE)</f>
        <v>80</v>
      </c>
      <c r="L23" s="7">
        <f>VLOOKUP($B23,'[1]Dati finali'!$B$4:$O$40,'[1]Dati finali'!L$42,FALSE)</f>
        <v>4166.0179909999997</v>
      </c>
    </row>
    <row r="24" spans="2:12" x14ac:dyDescent="0.35">
      <c r="B24" t="s">
        <v>14</v>
      </c>
      <c r="C24" s="14">
        <f>LN(VLOOKUP($B24,'[1]Dati finali'!$B$4:$O$40,'[1]Dati finali'!$N$42,FALSE))</f>
        <v>-4.9618451299268242</v>
      </c>
      <c r="D24" s="2">
        <f>VLOOKUP($B24,'[1]Dati finali'!$B$4:$O$40,'[1]Dati finali'!C$42,FALSE)</f>
        <v>0.28600000000000003</v>
      </c>
      <c r="E24" s="6">
        <f>VLOOKUP($B24,'[1]Dati finali'!$B$4:$O$40,'[1]Dati finali'!D$42,FALSE)</f>
        <v>7035.4829747167596</v>
      </c>
      <c r="F24" s="5">
        <f>VLOOKUP($B24,'[1]Dati finali'!$B$4:$O$40,'[1]Dati finali'!E$42,FALSE)</f>
        <v>0.30480000000000002</v>
      </c>
      <c r="G24" s="5">
        <f>VLOOKUP($B24,'[1]Dati finali'!$B$4:$O$40,'[1]Dati finali'!G$42,FALSE)</f>
        <v>1.2192982456140351</v>
      </c>
      <c r="H24" s="2">
        <f>VLOOKUP($B24,'[1]Dati finali'!$B$4:$O$40,'[1]Dati finali'!H$42,FALSE)</f>
        <v>0.29015868125096289</v>
      </c>
      <c r="I24" s="4">
        <f>VLOOKUP($B24,'[1]Dati finali'!$B$4:$O$40,'[1]Dati finali'!I$42,FALSE)</f>
        <v>0.77260999999999991</v>
      </c>
      <c r="J24">
        <f>VLOOKUP($B24,'[1]Dati finali'!$B$4:$O$40,'[1]Dati finali'!J$42,FALSE)</f>
        <v>44420.07979267578</v>
      </c>
      <c r="K24">
        <f>VLOOKUP($B24,'[1]Dati finali'!$B$4:$O$40,'[1]Dati finali'!K$42,FALSE)</f>
        <v>30</v>
      </c>
      <c r="L24" s="7">
        <f>VLOOKUP($B24,'[1]Dati finali'!$B$4:$O$40,'[1]Dati finali'!L$42,FALSE)</f>
        <v>5829.8341499999997</v>
      </c>
    </row>
    <row r="25" spans="2:12" x14ac:dyDescent="0.35">
      <c r="B25" t="s">
        <v>13</v>
      </c>
      <c r="C25" s="14">
        <f>LN(VLOOKUP($B25,'[1]Dati finali'!$B$4:$O$40,'[1]Dati finali'!$N$42,FALSE))</f>
        <v>-4.4228486291941369</v>
      </c>
      <c r="D25" s="2">
        <f>VLOOKUP($B25,'[1]Dati finali'!$B$4:$O$40,'[1]Dati finali'!C$42,FALSE)</f>
        <v>0.35200000000000004</v>
      </c>
      <c r="E25" s="6">
        <f>VLOOKUP($B25,'[1]Dati finali'!$B$4:$O$40,'[1]Dati finali'!D$42,FALSE)</f>
        <v>6939.5223108140935</v>
      </c>
      <c r="F25" s="5">
        <f>VLOOKUP($B25,'[1]Dati finali'!$B$4:$O$40,'[1]Dati finali'!E$42,FALSE)</f>
        <v>0.17230000000000001</v>
      </c>
      <c r="G25" s="5">
        <f>VLOOKUP($B25,'[1]Dati finali'!$B$4:$O$40,'[1]Dati finali'!G$42,FALSE)</f>
        <v>1.2192982456140351</v>
      </c>
      <c r="H25" s="2">
        <f>VLOOKUP($B25,'[1]Dati finali'!$B$4:$O$40,'[1]Dati finali'!H$42,FALSE)</f>
        <v>0.17483279395900755</v>
      </c>
      <c r="I25" s="4">
        <f>VLOOKUP($B25,'[1]Dati finali'!$B$4:$O$40,'[1]Dati finali'!I$42,FALSE)</f>
        <v>0.80180000000000007</v>
      </c>
      <c r="J25">
        <f>VLOOKUP($B25,'[1]Dati finali'!$B$4:$O$40,'[1]Dati finali'!J$42,FALSE)</f>
        <v>37588.058140447843</v>
      </c>
      <c r="K25">
        <f>VLOOKUP($B25,'[1]Dati finali'!$B$4:$O$40,'[1]Dati finali'!K$42,FALSE)</f>
        <v>10</v>
      </c>
      <c r="L25" s="7">
        <f>VLOOKUP($B25,'[1]Dati finali'!$B$4:$O$40,'[1]Dati finali'!L$42,FALSE)</f>
        <v>5422.6711299999997</v>
      </c>
    </row>
    <row r="26" spans="2:12" x14ac:dyDescent="0.35">
      <c r="B26" t="s">
        <v>22</v>
      </c>
      <c r="C26" s="14">
        <f>LN(VLOOKUP($B26,'[1]Dati finali'!$B$4:$O$40,'[1]Dati finali'!$N$42,FALSE))</f>
        <v>-4.9618451299268234</v>
      </c>
      <c r="D26" s="2">
        <f>VLOOKUP($B26,'[1]Dati finali'!$B$4:$O$40,'[1]Dati finali'!C$42,FALSE)</f>
        <v>0.39899999999999997</v>
      </c>
      <c r="E26" s="6">
        <f>VLOOKUP($B26,'[1]Dati finali'!$B$4:$O$40,'[1]Dati finali'!D$42,FALSE)</f>
        <v>13914.678448875555</v>
      </c>
      <c r="F26" s="5">
        <f>VLOOKUP($B26,'[1]Dati finali'!$B$4:$O$40,'[1]Dati finali'!E$42,FALSE)</f>
        <v>0.16165000000000002</v>
      </c>
      <c r="G26" s="5">
        <f>VLOOKUP($B26,'[1]Dati finali'!$B$4:$O$40,'[1]Dati finali'!G$42,FALSE)</f>
        <v>1.0438596491228072</v>
      </c>
      <c r="H26" s="2">
        <f>VLOOKUP($B26,'[1]Dati finali'!$B$4:$O$40,'[1]Dati finali'!H$42,FALSE)</f>
        <v>0.19813043478260869</v>
      </c>
      <c r="I26" s="4">
        <f>VLOOKUP($B26,'[1]Dati finali'!$B$4:$O$40,'[1]Dati finali'!I$42,FALSE)</f>
        <v>0.90727000000000002</v>
      </c>
      <c r="J26">
        <f>VLOOKUP($B26,'[1]Dati finali'!$B$4:$O$40,'[1]Dati finali'!J$42,FALSE)</f>
        <v>91004.175298679198</v>
      </c>
      <c r="K26">
        <f>VLOOKUP($B26,'[1]Dati finali'!$B$4:$O$40,'[1]Dati finali'!K$42,FALSE)</f>
        <v>20</v>
      </c>
      <c r="L26" s="7">
        <f>VLOOKUP($B26,'[1]Dati finali'!$B$4:$O$40,'[1]Dati finali'!L$42,FALSE)</f>
        <v>5509.6559569999999</v>
      </c>
    </row>
    <row r="27" spans="2:12" x14ac:dyDescent="0.35">
      <c r="B27" t="s">
        <v>34</v>
      </c>
      <c r="C27" s="14">
        <f>LN(VLOOKUP($B27,'[1]Dati finali'!$B$4:$O$40,'[1]Dati finali'!$N$42,FALSE))</f>
        <v>-5.2983173665480363</v>
      </c>
      <c r="D27" s="2">
        <f>VLOOKUP($B27,'[1]Dati finali'!$B$4:$O$40,'[1]Dati finali'!C$42,FALSE)</f>
        <v>0.42799999999999999</v>
      </c>
      <c r="E27" s="6">
        <f>VLOOKUP($B27,'[1]Dati finali'!$B$4:$O$40,'[1]Dati finali'!D$42,FALSE)</f>
        <v>5129.5277927901998</v>
      </c>
      <c r="F27" s="5">
        <f>VLOOKUP($B27,'[1]Dati finali'!$B$4:$O$40,'[1]Dati finali'!E$42,FALSE)</f>
        <v>0.18109999999999998</v>
      </c>
      <c r="G27" s="5">
        <f>VLOOKUP($B27,'[1]Dati finali'!$B$4:$O$40,'[1]Dati finali'!G$42,FALSE)</f>
        <v>1.2807017543859649</v>
      </c>
      <c r="H27" s="2">
        <f>VLOOKUP($B27,'[1]Dati finali'!$B$4:$O$40,'[1]Dati finali'!H$42,FALSE)</f>
        <v>0.24521508544490278</v>
      </c>
      <c r="I27" s="4">
        <f>VLOOKUP($B27,'[1]Dati finali'!$B$4:$O$40,'[1]Dati finali'!I$42,FALSE)</f>
        <v>0.83143</v>
      </c>
      <c r="J27">
        <f>VLOOKUP($B27,'[1]Dati finali'!$B$4:$O$40,'[1]Dati finali'!J$42,FALSE)</f>
        <v>37955.073294435715</v>
      </c>
      <c r="K27">
        <f>VLOOKUP($B27,'[1]Dati finali'!$B$4:$O$40,'[1]Dati finali'!K$42,FALSE)</f>
        <v>12</v>
      </c>
      <c r="L27" s="7">
        <f>VLOOKUP($B27,'[1]Dati finali'!$B$4:$O$40,'[1]Dati finali'!L$42,FALSE)</f>
        <v>5729.8941359999999</v>
      </c>
    </row>
    <row r="28" spans="2:12" x14ac:dyDescent="0.35">
      <c r="B28" t="s">
        <v>27</v>
      </c>
      <c r="C28" s="14">
        <f>LN(VLOOKUP($B28,'[1]Dati finali'!$B$4:$O$40,'[1]Dati finali'!$N$42,FALSE))</f>
        <v>-4.8283137373023015</v>
      </c>
      <c r="D28" s="2">
        <f>VLOOKUP($B28,'[1]Dati finali'!$B$4:$O$40,'[1]Dati finali'!C$42,FALSE)</f>
        <v>0.24</v>
      </c>
      <c r="E28" s="6">
        <f>VLOOKUP($B28,'[1]Dati finali'!$B$4:$O$40,'[1]Dati finali'!D$42,FALSE)</f>
        <v>4662.6007998029436</v>
      </c>
      <c r="F28" s="5">
        <f>VLOOKUP($B28,'[1]Dati finali'!$B$4:$O$40,'[1]Dati finali'!E$42,FALSE)</f>
        <v>0.22570000000000001</v>
      </c>
      <c r="G28" s="5">
        <f>VLOOKUP($B28,'[1]Dati finali'!$B$4:$O$40,'[1]Dati finali'!G$42,FALSE)</f>
        <v>1.3508771929824563</v>
      </c>
      <c r="H28" s="2">
        <f>VLOOKUP($B28,'[1]Dati finali'!$B$4:$O$40,'[1]Dati finali'!H$42,FALSE)</f>
        <v>0.53502487562189049</v>
      </c>
      <c r="I28" s="4">
        <f>VLOOKUP($B28,'[1]Dati finali'!$B$4:$O$40,'[1]Dati finali'!I$42,FALSE)</f>
        <v>0.64651999999999998</v>
      </c>
      <c r="J28">
        <f>VLOOKUP($B28,'[1]Dati finali'!$B$4:$O$40,'[1]Dati finali'!J$42,FALSE)</f>
        <v>27783.081655469832</v>
      </c>
      <c r="K28">
        <f>VLOOKUP($B28,'[1]Dati finali'!$B$4:$O$40,'[1]Dati finali'!K$42,FALSE)</f>
        <v>7</v>
      </c>
      <c r="L28" s="7">
        <f>VLOOKUP($B28,'[1]Dati finali'!$B$4:$O$40,'[1]Dati finali'!L$42,FALSE)</f>
        <v>4297.4206020000001</v>
      </c>
    </row>
    <row r="29" spans="2:12" x14ac:dyDescent="0.35">
      <c r="B29" t="s">
        <v>5</v>
      </c>
      <c r="C29" s="14">
        <f>LN(VLOOKUP($B29,'[1]Dati finali'!$B$4:$O$40,'[1]Dati finali'!$N$42,FALSE))</f>
        <v>-4.1997050778799272</v>
      </c>
      <c r="D29" s="2">
        <f>VLOOKUP($B29,'[1]Dati finali'!$B$4:$O$40,'[1]Dati finali'!C$42,FALSE)</f>
        <v>0.32400000000000001</v>
      </c>
      <c r="E29" s="6">
        <f>VLOOKUP($B29,'[1]Dati finali'!$B$4:$O$40,'[1]Dati finali'!D$42,FALSE)</f>
        <v>8355.8419518213377</v>
      </c>
      <c r="F29" s="5">
        <f>VLOOKUP($B29,'[1]Dati finali'!$B$4:$O$40,'[1]Dati finali'!E$42,FALSE)</f>
        <v>0.19640000000000002</v>
      </c>
      <c r="G29" s="5">
        <f>VLOOKUP($B29,'[1]Dati finali'!$B$4:$O$40,'[1]Dati finali'!G$42,FALSE)</f>
        <v>1.0526315789473684</v>
      </c>
      <c r="H29" s="2">
        <f>VLOOKUP($B29,'[1]Dati finali'!$B$4:$O$40,'[1]Dati finali'!H$42,FALSE)</f>
        <v>0.74774668630338736</v>
      </c>
      <c r="I29" s="4">
        <f>VLOOKUP($B29,'[1]Dati finali'!$B$4:$O$40,'[1]Dati finali'!I$42,FALSE)</f>
        <v>0.58094000000000001</v>
      </c>
      <c r="J29">
        <f>VLOOKUP($B29,'[1]Dati finali'!$B$4:$O$40,'[1]Dati finali'!J$42,FALSE)</f>
        <v>45962.942412958422</v>
      </c>
      <c r="K29">
        <f>VLOOKUP($B29,'[1]Dati finali'!$B$4:$O$40,'[1]Dati finali'!K$42,FALSE)</f>
        <v>18</v>
      </c>
      <c r="L29" s="7">
        <f>VLOOKUP($B29,'[1]Dati finali'!$B$4:$O$40,'[1]Dati finali'!L$42,FALSE)</f>
        <v>5352.3429720000004</v>
      </c>
    </row>
    <row r="30" spans="2:12" x14ac:dyDescent="0.35">
      <c r="B30" t="s">
        <v>2</v>
      </c>
      <c r="C30" s="14">
        <f>LN(VLOOKUP($B30,'[1]Dati finali'!$B$4:$O$40,'[1]Dati finali'!$N$42,FALSE))</f>
        <v>-4.0173835210859723</v>
      </c>
      <c r="D30" s="2">
        <f>VLOOKUP($B30,'[1]Dati finali'!$B$4:$O$40,'[1]Dati finali'!C$42,FALSE)</f>
        <v>9.6811743000000006E-2</v>
      </c>
      <c r="E30" s="6">
        <f>VLOOKUP($B30,'[1]Dati finali'!$B$4:$O$40,'[1]Dati finali'!D$42,FALSE)</f>
        <v>3927.0444999890051</v>
      </c>
      <c r="F30" s="5">
        <f>VLOOKUP($B30,'[1]Dati finali'!$B$4:$O$40,'[1]Dati finali'!E$42,FALSE)</f>
        <v>6.8241469816272965E-2</v>
      </c>
      <c r="G30" s="5">
        <f>VLOOKUP($B30,'[1]Dati finali'!$B$4:$O$40,'[1]Dati finali'!G$42,FALSE)</f>
        <v>0.8421052631578948</v>
      </c>
      <c r="H30" s="2">
        <f>VLOOKUP($B30,'[1]Dati finali'!$B$4:$O$40,'[1]Dati finali'!H$42,FALSE)</f>
        <v>0.24825304897932565</v>
      </c>
      <c r="I30" s="4">
        <f>VLOOKUP($B30,'[1]Dati finali'!$B$4:$O$40,'[1]Dati finali'!I$42,FALSE)</f>
        <v>0.5796</v>
      </c>
      <c r="J30">
        <f>VLOOKUP($B30,'[1]Dati finali'!$B$4:$O$40,'[1]Dati finali'!J$42,FALSE)</f>
        <v>14742.756017137894</v>
      </c>
      <c r="K30">
        <f>VLOOKUP($B30,'[1]Dati finali'!$B$4:$O$40,'[1]Dati finali'!K$42,FALSE)</f>
        <v>109</v>
      </c>
      <c r="L30" s="7">
        <f>VLOOKUP($B30,'[1]Dati finali'!$B$4:$O$40,'[1]Dati finali'!L$42,FALSE)</f>
        <v>4432.5246950000001</v>
      </c>
    </row>
    <row r="31" spans="2:12" x14ac:dyDescent="0.35">
      <c r="B31" t="s">
        <v>24</v>
      </c>
      <c r="C31" s="14">
        <f>LN(VLOOKUP($B31,'[1]Dati finali'!$B$4:$O$40,'[1]Dati finali'!$N$42,FALSE))</f>
        <v>-3.9633162998156966</v>
      </c>
      <c r="D31" s="2">
        <f>VLOOKUP($B31,'[1]Dati finali'!$B$4:$O$40,'[1]Dati finali'!C$42,FALSE)</f>
        <v>0.37200000000000005</v>
      </c>
      <c r="E31" s="6">
        <f>VLOOKUP($B31,'[1]Dati finali'!$B$4:$O$40,'[1]Dati finali'!D$42,FALSE)</f>
        <v>6712.7747582450002</v>
      </c>
      <c r="F31" s="5">
        <f>VLOOKUP($B31,'[1]Dati finali'!$B$4:$O$40,'[1]Dati finali'!E$42,FALSE)</f>
        <v>0.15589999999999998</v>
      </c>
      <c r="G31" s="5">
        <f>VLOOKUP($B31,'[1]Dati finali'!$B$4:$O$40,'[1]Dati finali'!G$42,FALSE)</f>
        <v>1.4736842105263159</v>
      </c>
      <c r="H31" s="2">
        <f>VLOOKUP($B31,'[1]Dati finali'!$B$4:$O$40,'[1]Dati finali'!H$42,FALSE)</f>
        <v>0.12103298611111112</v>
      </c>
      <c r="I31" s="4">
        <f>VLOOKUP($B31,'[1]Dati finali'!$B$4:$O$40,'[1]Dati finali'!I$42,FALSE)</f>
        <v>0.91076999999999997</v>
      </c>
      <c r="J31">
        <f>VLOOKUP($B31,'[1]Dati finali'!$B$4:$O$40,'[1]Dati finali'!J$42,FALSE)</f>
        <v>46055.498481981653</v>
      </c>
      <c r="K31">
        <f>VLOOKUP($B31,'[1]Dati finali'!$B$4:$O$40,'[1]Dati finali'!K$42,FALSE)</f>
        <v>36</v>
      </c>
      <c r="L31" s="7">
        <f>VLOOKUP($B31,'[1]Dati finali'!$B$4:$O$40,'[1]Dati finali'!L$42,FALSE)</f>
        <v>5816.8789630000001</v>
      </c>
    </row>
    <row r="32" spans="2:12" x14ac:dyDescent="0.35">
      <c r="B32" t="s">
        <v>12</v>
      </c>
      <c r="C32" s="14">
        <f>LN(VLOOKUP($B32,'[1]Dati finali'!$B$4:$O$40,'[1]Dati finali'!$N$42,FALSE))</f>
        <v>-5.521460917862246</v>
      </c>
      <c r="D32" s="2">
        <f>VLOOKUP($B32,'[1]Dati finali'!$B$4:$O$40,'[1]Dati finali'!C$42,FALSE)</f>
        <v>0.43700000000000006</v>
      </c>
      <c r="E32" s="6">
        <f>VLOOKUP($B32,'[1]Dati finali'!$B$4:$O$40,'[1]Dati finali'!D$42,FALSE)</f>
        <v>15249.989380230236</v>
      </c>
      <c r="F32" s="5">
        <f>VLOOKUP($B32,'[1]Dati finali'!$B$4:$O$40,'[1]Dati finali'!E$42,FALSE)</f>
        <v>0.15899999999999997</v>
      </c>
      <c r="G32" s="5">
        <f>VLOOKUP($B32,'[1]Dati finali'!$B$4:$O$40,'[1]Dati finali'!G$42,FALSE)</f>
        <v>1.2719298245614037</v>
      </c>
      <c r="H32" s="2">
        <f>VLOOKUP($B32,'[1]Dati finali'!$B$4:$O$40,'[1]Dati finali'!H$42,FALSE)</f>
        <v>0.4419622093023256</v>
      </c>
      <c r="I32" s="4">
        <f>VLOOKUP($B32,'[1]Dati finali'!$B$4:$O$40,'[1]Dati finali'!I$42,FALSE)</f>
        <v>0.85325000000000006</v>
      </c>
      <c r="J32">
        <f>VLOOKUP($B32,'[1]Dati finali'!$B$4:$O$40,'[1]Dati finali'!J$42,FALSE)</f>
        <v>39356.000800448739</v>
      </c>
      <c r="K32">
        <f>VLOOKUP($B32,'[1]Dati finali'!$B$4:$O$40,'[1]Dati finali'!K$42,FALSE)</f>
        <v>1</v>
      </c>
      <c r="L32" s="7">
        <f>VLOOKUP($B32,'[1]Dati finali'!$B$4:$O$40,'[1]Dati finali'!L$42,FALSE)</f>
        <v>6690.428715</v>
      </c>
    </row>
    <row r="33" spans="2:12" x14ac:dyDescent="0.35">
      <c r="B33" t="s">
        <v>33</v>
      </c>
      <c r="C33" s="14">
        <f>LN(VLOOKUP($B33,'[1]Dati finali'!$B$4:$O$40,'[1]Dati finali'!$N$42,FALSE))</f>
        <v>-4.1997050778799272</v>
      </c>
      <c r="D33" s="2">
        <f>VLOOKUP($B33,'[1]Dati finali'!$B$4:$O$40,'[1]Dati finali'!C$42,FALSE)</f>
        <v>0.42599999999999999</v>
      </c>
      <c r="E33" s="6">
        <f>VLOOKUP($B33,'[1]Dati finali'!$B$4:$O$40,'[1]Dati finali'!D$42,FALSE)</f>
        <v>7520.1660249450188</v>
      </c>
      <c r="F33" s="5">
        <f>VLOOKUP($B33,'[1]Dati finali'!$B$4:$O$40,'[1]Dati finali'!E$42,FALSE)</f>
        <v>0.17543859649122809</v>
      </c>
      <c r="G33" s="5">
        <f>VLOOKUP($B33,'[1]Dati finali'!$B$4:$O$40,'[1]Dati finali'!G$42,FALSE)</f>
        <v>1.2719298245614037</v>
      </c>
      <c r="H33" s="2">
        <f>VLOOKUP($B33,'[1]Dati finali'!$B$4:$O$40,'[1]Dati finali'!H$42,FALSE)</f>
        <v>0.56096439169139467</v>
      </c>
      <c r="I33" s="4">
        <f>VLOOKUP($B33,'[1]Dati finali'!$B$4:$O$40,'[1]Dati finali'!I$42,FALSE)</f>
        <v>0.73760999999999999</v>
      </c>
      <c r="J33">
        <f>VLOOKUP($B33,'[1]Dati finali'!$B$4:$O$40,'[1]Dati finali'!J$42,FALSE)</f>
        <v>56765.024125018397</v>
      </c>
      <c r="K33">
        <f>VLOOKUP($B33,'[1]Dati finali'!$B$4:$O$40,'[1]Dati finali'!K$42,FALSE)</f>
        <v>16</v>
      </c>
      <c r="L33" s="7">
        <f>VLOOKUP($B33,'[1]Dati finali'!$B$4:$O$40,'[1]Dati finali'!L$42,FALSE)</f>
        <v>5213.5373970000001</v>
      </c>
    </row>
    <row r="34" spans="2:12" x14ac:dyDescent="0.35">
      <c r="B34" t="s">
        <v>10</v>
      </c>
      <c r="C34" s="14">
        <f>LN(VLOOKUP($B34,'[1]Dati finali'!$B$4:$O$40,'[1]Dati finali'!$N$42,FALSE))</f>
        <v>-5.8091429903140277</v>
      </c>
      <c r="D34" s="2">
        <f>VLOOKUP($B34,'[1]Dati finali'!$B$4:$O$40,'[1]Dati finali'!C$42,FALSE)</f>
        <v>0.39100000000000001</v>
      </c>
      <c r="E34" s="6">
        <f>VLOOKUP($B34,'[1]Dati finali'!$B$4:$O$40,'[1]Dati finali'!D$42,FALSE)</f>
        <v>5858.8015362874821</v>
      </c>
      <c r="F34" s="5">
        <f>VLOOKUP($B34,'[1]Dati finali'!$B$4:$O$40,'[1]Dati finali'!E$42,FALSE)</f>
        <v>0.30295</v>
      </c>
      <c r="G34" s="5">
        <f>VLOOKUP($B34,'[1]Dati finali'!$B$4:$O$40,'[1]Dati finali'!G$42,FALSE)</f>
        <v>1.3596491228070178</v>
      </c>
      <c r="H34" s="2">
        <f>VLOOKUP($B34,'[1]Dati finali'!$B$4:$O$40,'[1]Dati finali'!H$42,FALSE)</f>
        <v>0.60297712418300653</v>
      </c>
      <c r="I34" s="4">
        <f>VLOOKUP($B34,'[1]Dati finali'!$B$4:$O$40,'[1]Dati finali'!I$42,FALSE)</f>
        <v>0.87757000000000007</v>
      </c>
      <c r="J34">
        <f>VLOOKUP($B34,'[1]Dati finali'!$B$4:$O$40,'[1]Dati finali'!J$42,FALSE)</f>
        <v>45056.267280748551</v>
      </c>
      <c r="K34">
        <f>VLOOKUP($B34,'[1]Dati finali'!$B$4:$O$40,'[1]Dati finali'!K$42,FALSE)</f>
        <v>4</v>
      </c>
      <c r="L34" s="7">
        <f>VLOOKUP($B34,'[1]Dati finali'!$B$4:$O$40,'[1]Dati finali'!L$42,FALSE)</f>
        <v>6183.3256810000003</v>
      </c>
    </row>
    <row r="35" spans="2:12" x14ac:dyDescent="0.35">
      <c r="B35" t="s">
        <v>32</v>
      </c>
      <c r="C35" s="14">
        <f>LN(VLOOKUP($B35,'[1]Dati finali'!$B$4:$O$40,'[1]Dati finali'!$N$42,FALSE))</f>
        <v>-4.5098600061837661</v>
      </c>
      <c r="D35" s="2">
        <f>VLOOKUP($B35,'[1]Dati finali'!$B$4:$O$40,'[1]Dati finali'!C$42,FALSE)</f>
        <v>0.41899999999999998</v>
      </c>
      <c r="E35" s="6">
        <f>VLOOKUP($B35,'[1]Dati finali'!$B$4:$O$40,'[1]Dati finali'!D$42,FALSE)</f>
        <v>13480.14822439102</v>
      </c>
      <c r="F35" s="5">
        <f>VLOOKUP($B35,'[1]Dati finali'!$B$4:$O$40,'[1]Dati finali'!E$42,FALSE)</f>
        <v>0.19645000000000001</v>
      </c>
      <c r="G35" s="5">
        <f>VLOOKUP($B35,'[1]Dati finali'!$B$4:$O$40,'[1]Dati finali'!G$42,FALSE)</f>
        <v>1.2456140350877194</v>
      </c>
      <c r="H35" s="2">
        <f>VLOOKUP($B35,'[1]Dati finali'!$B$4:$O$40,'[1]Dati finali'!H$42,FALSE)</f>
        <v>0.57096156310057655</v>
      </c>
      <c r="I35" s="4">
        <f>VLOOKUP($B35,'[1]Dati finali'!$B$4:$O$40,'[1]Dati finali'!I$42,FALSE)</f>
        <v>0.87146000000000001</v>
      </c>
      <c r="J35">
        <f>VLOOKUP($B35,'[1]Dati finali'!$B$4:$O$40,'[1]Dati finali'!J$42,FALSE)</f>
        <v>44042.249785595603</v>
      </c>
      <c r="K35">
        <f>VLOOKUP($B35,'[1]Dati finali'!$B$4:$O$40,'[1]Dati finali'!K$42,FALSE)</f>
        <v>3</v>
      </c>
      <c r="L35" s="7">
        <f>VLOOKUP($B35,'[1]Dati finali'!$B$4:$O$40,'[1]Dati finali'!L$42,FALSE)</f>
        <v>6588.63796</v>
      </c>
    </row>
    <row r="36" spans="2:12" x14ac:dyDescent="0.35">
      <c r="B36" t="s">
        <v>17</v>
      </c>
      <c r="C36" s="14">
        <f>LN(VLOOKUP($B36,'[1]Dati finali'!$B$4:$O$40,'[1]Dati finali'!$N$42,FALSE))</f>
        <v>-3.2188758248682006</v>
      </c>
      <c r="D36" s="2">
        <f>VLOOKUP($B36,'[1]Dati finali'!$B$4:$O$40,'[1]Dati finali'!C$42,FALSE)</f>
        <v>0.42499999999999999</v>
      </c>
      <c r="E36" s="6">
        <f>VLOOKUP($B36,'[1]Dati finali'!$B$4:$O$40,'[1]Dati finali'!D$42,FALSE)</f>
        <v>53832.479091958725</v>
      </c>
      <c r="F36" s="5">
        <f>VLOOKUP($B36,'[1]Dati finali'!$B$4:$O$40,'[1]Dati finali'!E$42,FALSE)</f>
        <v>0.15579999999999999</v>
      </c>
      <c r="G36" s="5">
        <f>VLOOKUP($B36,'[1]Dati finali'!$B$4:$O$40,'[1]Dati finali'!G$42,FALSE)</f>
        <v>1.4824561403508774</v>
      </c>
      <c r="H36" s="2">
        <f>VLOOKUP($B36,'[1]Dati finali'!$B$4:$O$40,'[1]Dati finali'!H$42,FALSE)</f>
        <v>0.99986000000000008</v>
      </c>
      <c r="I36" s="4">
        <f>VLOOKUP($B36,'[1]Dati finali'!$B$4:$O$40,'[1]Dati finali'!I$42,FALSE)</f>
        <v>0.93772999999999995</v>
      </c>
      <c r="J36">
        <f>VLOOKUP($B36,'[1]Dati finali'!$B$4:$O$40,'[1]Dati finali'!J$42,FALSE)</f>
        <v>46625.174468334641</v>
      </c>
      <c r="K36">
        <f>VLOOKUP($B36,'[1]Dati finali'!$B$4:$O$40,'[1]Dati finali'!K$42,FALSE)</f>
        <v>2</v>
      </c>
      <c r="L36" s="7">
        <f>VLOOKUP($B36,'[1]Dati finali'!$B$4:$O$40,'[1]Dati finali'!L$42,FALSE)</f>
        <v>7125.3528500000002</v>
      </c>
    </row>
    <row r="37" spans="2:12" x14ac:dyDescent="0.35">
      <c r="B37" t="s">
        <v>25</v>
      </c>
      <c r="C37" s="14">
        <f>LN(VLOOKUP($B37,'[1]Dati finali'!$B$4:$O$40,'[1]Dati finali'!$N$42,FALSE))</f>
        <v>-1.5702171992808189</v>
      </c>
      <c r="D37" s="2">
        <f>VLOOKUP($B37,'[1]Dati finali'!$B$4:$O$40,'[1]Dati finali'!C$42,FALSE)</f>
        <v>0.43200000000000005</v>
      </c>
      <c r="E37" s="6">
        <f>VLOOKUP($B37,'[1]Dati finali'!$B$4:$O$40,'[1]Dati finali'!D$42,FALSE)</f>
        <v>22999.93459512827</v>
      </c>
      <c r="F37" s="5">
        <f>VLOOKUP($B37,'[1]Dati finali'!$B$4:$O$40,'[1]Dati finali'!E$42,FALSE)</f>
        <v>0.16239999999999999</v>
      </c>
      <c r="G37" s="5">
        <f>VLOOKUP($B37,'[1]Dati finali'!$B$4:$O$40,'[1]Dati finali'!G$42,FALSE)</f>
        <v>1.56140350877193</v>
      </c>
      <c r="H37" s="2">
        <f>VLOOKUP($B37,'[1]Dati finali'!$B$4:$O$40,'[1]Dati finali'!H$42,FALSE)</f>
        <v>0.97569731543624161</v>
      </c>
      <c r="I37" s="4">
        <f>VLOOKUP($B37,'[1]Dati finali'!$B$4:$O$40,'[1]Dati finali'!I$42,FALSE)</f>
        <v>0.81870999999999994</v>
      </c>
      <c r="J37">
        <f>VLOOKUP($B37,'[1]Dati finali'!$B$4:$O$40,'[1]Dati finali'!J$42,FALSE)</f>
        <v>53872.17663996949</v>
      </c>
      <c r="K37">
        <f>VLOOKUP($B37,'[1]Dati finali'!$B$4:$O$40,'[1]Dati finali'!K$42,FALSE)</f>
        <v>17</v>
      </c>
      <c r="L37" s="7">
        <f>VLOOKUP($B37,'[1]Dati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0.80044978074046857</v>
      </c>
    </row>
    <row r="45" spans="2:12" x14ac:dyDescent="0.35">
      <c r="B45" t="s">
        <v>49</v>
      </c>
      <c r="C45">
        <v>0.64071985148746413</v>
      </c>
    </row>
    <row r="46" spans="2:12" x14ac:dyDescent="0.35">
      <c r="B46" t="s">
        <v>50</v>
      </c>
      <c r="C46">
        <v>0.50598979579526315</v>
      </c>
    </row>
    <row r="47" spans="2:12" x14ac:dyDescent="0.35">
      <c r="B47" t="s">
        <v>51</v>
      </c>
      <c r="C47">
        <v>0.78741541324471831</v>
      </c>
    </row>
    <row r="48" spans="2:12"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26.537134363394962</v>
      </c>
      <c r="E52">
        <v>2.9485704848216625</v>
      </c>
      <c r="F52">
        <v>4.7555821764909529</v>
      </c>
      <c r="G52">
        <v>1.0587055349106328E-3</v>
      </c>
    </row>
    <row r="53" spans="2:10" x14ac:dyDescent="0.35">
      <c r="B53" t="s">
        <v>55</v>
      </c>
      <c r="C53">
        <v>24</v>
      </c>
      <c r="D53">
        <v>14.880552792368412</v>
      </c>
      <c r="E53">
        <v>0.62002303301535056</v>
      </c>
    </row>
    <row r="54" spans="2:10" ht="15" thickBot="1" x14ac:dyDescent="0.4">
      <c r="B54" s="8" t="s">
        <v>56</v>
      </c>
      <c r="C54" s="8">
        <v>33</v>
      </c>
      <c r="D54" s="8">
        <v>41.417687155763375</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-9.4304576507672166</v>
      </c>
      <c r="D57">
        <v>1.5836817952912412</v>
      </c>
      <c r="E57">
        <v>-5.9547679835726992</v>
      </c>
      <c r="F57">
        <v>3.8085555312054889E-6</v>
      </c>
      <c r="G57">
        <v>-12.699016230145299</v>
      </c>
      <c r="H57">
        <v>-6.1618990713891346</v>
      </c>
      <c r="I57">
        <v>-12.699016230145299</v>
      </c>
      <c r="J57">
        <v>-6.1618990713891346</v>
      </c>
    </row>
    <row r="58" spans="2:10" x14ac:dyDescent="0.35">
      <c r="B58" t="s">
        <v>35</v>
      </c>
      <c r="C58">
        <v>1.1385507154640175</v>
      </c>
      <c r="D58">
        <v>1.7851283465065988</v>
      </c>
      <c r="E58">
        <v>0.63779767863308023</v>
      </c>
      <c r="F58">
        <v>0.52964410122414796</v>
      </c>
      <c r="G58">
        <v>-2.5457731112123669</v>
      </c>
      <c r="H58">
        <v>4.8228745421404025</v>
      </c>
      <c r="I58">
        <v>-2.5457731112123669</v>
      </c>
      <c r="J58">
        <v>4.8228745421404025</v>
      </c>
    </row>
    <row r="59" spans="2:10" x14ac:dyDescent="0.35">
      <c r="B59" t="s">
        <v>36</v>
      </c>
      <c r="C59">
        <v>1.0765655182475186E-5</v>
      </c>
      <c r="D59">
        <v>2.4629567521418509E-5</v>
      </c>
      <c r="E59">
        <v>0.43710289160023186</v>
      </c>
      <c r="F59">
        <v>0.66594457702497811</v>
      </c>
      <c r="G59">
        <v>-4.0067273798500807E-5</v>
      </c>
      <c r="H59">
        <v>6.1598584163451175E-5</v>
      </c>
      <c r="I59">
        <v>-4.0067273798500807E-5</v>
      </c>
      <c r="J59">
        <v>6.1598584163451175E-5</v>
      </c>
    </row>
    <row r="60" spans="2:10" x14ac:dyDescent="0.35">
      <c r="B60" t="s">
        <v>37</v>
      </c>
      <c r="C60">
        <v>-4.7154988395368829</v>
      </c>
      <c r="D60">
        <v>3.1117516365515412</v>
      </c>
      <c r="E60">
        <v>-1.5153840634796363</v>
      </c>
      <c r="F60">
        <v>0.14273610043991725</v>
      </c>
      <c r="G60">
        <v>-11.137838566359264</v>
      </c>
      <c r="H60">
        <v>1.7068408872854972</v>
      </c>
      <c r="I60">
        <v>-11.137838566359264</v>
      </c>
      <c r="J60">
        <v>1.7068408872854972</v>
      </c>
    </row>
    <row r="61" spans="2:10" x14ac:dyDescent="0.35">
      <c r="B61" t="s">
        <v>39</v>
      </c>
      <c r="C61">
        <v>2.2621016978813544</v>
      </c>
      <c r="D61">
        <v>0.92945645686378542</v>
      </c>
      <c r="E61">
        <v>2.4337898576919264</v>
      </c>
      <c r="F61" s="17">
        <v>2.2757293591237918E-2</v>
      </c>
      <c r="G61">
        <v>0.34379785346430691</v>
      </c>
      <c r="H61">
        <v>4.1804055422984021</v>
      </c>
      <c r="I61">
        <v>0.34379785346430691</v>
      </c>
      <c r="J61">
        <v>4.1804055422984021</v>
      </c>
    </row>
    <row r="62" spans="2:10" x14ac:dyDescent="0.35">
      <c r="B62" t="s">
        <v>40</v>
      </c>
      <c r="C62">
        <v>2.2004913951371998</v>
      </c>
      <c r="D62">
        <v>0.81572056778603175</v>
      </c>
      <c r="E62">
        <v>2.6976044028282997</v>
      </c>
      <c r="F62" s="17">
        <v>1.2575552129551901E-2</v>
      </c>
      <c r="G62">
        <v>0.51692688859321279</v>
      </c>
      <c r="H62">
        <v>3.8840559016811866</v>
      </c>
      <c r="I62">
        <v>0.51692688859321279</v>
      </c>
      <c r="J62">
        <v>3.8840559016811866</v>
      </c>
    </row>
    <row r="63" spans="2:10" x14ac:dyDescent="0.35">
      <c r="B63" t="s">
        <v>41</v>
      </c>
      <c r="C63">
        <v>0.72130734525977469</v>
      </c>
      <c r="D63">
        <v>1.5265989767751815</v>
      </c>
      <c r="E63">
        <v>0.47249300977751135</v>
      </c>
      <c r="F63">
        <v>0.64084331913219517</v>
      </c>
      <c r="G63">
        <v>-2.4294380870893377</v>
      </c>
      <c r="H63">
        <v>3.8720527776088876</v>
      </c>
      <c r="I63">
        <v>-2.4294380870893377</v>
      </c>
      <c r="J63">
        <v>3.8720527776088876</v>
      </c>
    </row>
    <row r="64" spans="2:10" x14ac:dyDescent="0.35">
      <c r="B64" t="s">
        <v>42</v>
      </c>
      <c r="C64">
        <v>2.3974179853450121E-5</v>
      </c>
      <c r="D64">
        <v>1.2078256170507731E-5</v>
      </c>
      <c r="E64">
        <v>1.9849040718302899</v>
      </c>
      <c r="F64" s="17">
        <v>5.8698982622300028E-2</v>
      </c>
      <c r="G64">
        <v>-9.5411568383561E-7</v>
      </c>
      <c r="H64">
        <v>4.8902475390735851E-5</v>
      </c>
      <c r="I64">
        <v>-9.5411568383561E-7</v>
      </c>
      <c r="J64">
        <v>4.8902475390735851E-5</v>
      </c>
    </row>
    <row r="65" spans="2:10" x14ac:dyDescent="0.35">
      <c r="B65" t="s">
        <v>43</v>
      </c>
      <c r="C65">
        <v>2.190808083038772E-2</v>
      </c>
      <c r="D65">
        <v>7.8576282627675024E-3</v>
      </c>
      <c r="E65">
        <v>2.7881289490617323</v>
      </c>
      <c r="F65" s="17">
        <v>1.0206551188049235E-2</v>
      </c>
      <c r="G65">
        <v>5.6907331610541526E-3</v>
      </c>
      <c r="H65">
        <v>3.8125428499721288E-2</v>
      </c>
      <c r="I65">
        <v>5.6907331610541526E-3</v>
      </c>
      <c r="J65">
        <v>3.8125428499721288E-2</v>
      </c>
    </row>
    <row r="66" spans="2:10" ht="15" thickBot="1" x14ac:dyDescent="0.4">
      <c r="B66" s="8" t="s">
        <v>45</v>
      </c>
      <c r="C66" s="8">
        <v>-1.574024952611062E-4</v>
      </c>
      <c r="D66" s="8">
        <v>2.01178065447827E-4</v>
      </c>
      <c r="E66" s="8">
        <v>-0.78240386152796837</v>
      </c>
      <c r="F66" s="8">
        <v>0.44162902318843733</v>
      </c>
      <c r="G66" s="8">
        <v>-5.7261361516998508E-4</v>
      </c>
      <c r="H66" s="8">
        <v>2.5780862464777274E-4</v>
      </c>
      <c r="I66" s="8">
        <v>-5.7261361516998508E-4</v>
      </c>
      <c r="J66" s="8">
        <v>2.5780862464777274E-4</v>
      </c>
    </row>
    <row r="70" spans="2:10" x14ac:dyDescent="0.35">
      <c r="B70" t="s">
        <v>70</v>
      </c>
    </row>
    <row r="71" spans="2:10" ht="15" thickBot="1" x14ac:dyDescent="0.4"/>
    <row r="72" spans="2:10" x14ac:dyDescent="0.35">
      <c r="B72" s="9" t="s">
        <v>71</v>
      </c>
      <c r="C72" s="9" t="s">
        <v>82</v>
      </c>
      <c r="D72" s="9" t="s">
        <v>73</v>
      </c>
    </row>
    <row r="73" spans="2:10" x14ac:dyDescent="0.35">
      <c r="B73">
        <v>1</v>
      </c>
      <c r="C73">
        <v>-6.1998051323238039</v>
      </c>
      <c r="D73">
        <v>-0.70795014665833289</v>
      </c>
    </row>
    <row r="74" spans="2:10" x14ac:dyDescent="0.35">
      <c r="B74">
        <v>2</v>
      </c>
      <c r="C74">
        <v>-6.6659672277709356</v>
      </c>
      <c r="D74">
        <v>-0.24178805121120117</v>
      </c>
    </row>
    <row r="75" spans="2:10" x14ac:dyDescent="0.35">
      <c r="B75">
        <v>3</v>
      </c>
      <c r="C75">
        <v>-4.9036464335116055</v>
      </c>
      <c r="D75">
        <v>-2.0041088454705314</v>
      </c>
    </row>
    <row r="76" spans="2:10" x14ac:dyDescent="0.35">
      <c r="B76">
        <v>4</v>
      </c>
      <c r="C76">
        <v>-6.3426568637809861</v>
      </c>
      <c r="D76">
        <v>-0.56509841520115067</v>
      </c>
    </row>
    <row r="77" spans="2:10" x14ac:dyDescent="0.35">
      <c r="B77">
        <v>5</v>
      </c>
      <c r="C77">
        <v>-5.3544036812272235</v>
      </c>
      <c r="D77">
        <v>-0.86020441719496787</v>
      </c>
    </row>
    <row r="78" spans="2:10" x14ac:dyDescent="0.35">
      <c r="B78">
        <v>6</v>
      </c>
      <c r="C78">
        <v>-5.6576493153344609</v>
      </c>
      <c r="D78">
        <v>-0.5569587830877305</v>
      </c>
    </row>
    <row r="79" spans="2:10" x14ac:dyDescent="0.35">
      <c r="B79">
        <v>7</v>
      </c>
      <c r="C79">
        <v>-6.0183022327270468</v>
      </c>
      <c r="D79">
        <v>-0.19630586569514463</v>
      </c>
    </row>
    <row r="80" spans="2:10" x14ac:dyDescent="0.35">
      <c r="B80">
        <v>8</v>
      </c>
      <c r="C80">
        <v>-5.5442907177908447</v>
      </c>
      <c r="D80">
        <v>2.2829799928598682E-2</v>
      </c>
    </row>
    <row r="81" spans="2:4" x14ac:dyDescent="0.35">
      <c r="B81">
        <v>9</v>
      </c>
      <c r="C81">
        <v>-5.8964211721669111</v>
      </c>
      <c r="D81">
        <v>-0.31818692625528033</v>
      </c>
    </row>
    <row r="82" spans="2:4" x14ac:dyDescent="0.35">
      <c r="B82">
        <v>10</v>
      </c>
      <c r="C82">
        <v>-5.3025806736251049</v>
      </c>
      <c r="D82">
        <v>4.2633070770685677E-3</v>
      </c>
    </row>
    <row r="83" spans="2:4" x14ac:dyDescent="0.35">
      <c r="B83">
        <v>11</v>
      </c>
      <c r="C83">
        <v>-5.6830260866694235</v>
      </c>
      <c r="D83">
        <v>0.16156516880717753</v>
      </c>
    </row>
    <row r="84" spans="2:4" x14ac:dyDescent="0.35">
      <c r="B84">
        <v>12</v>
      </c>
      <c r="C84">
        <v>-5.8725112990515429</v>
      </c>
      <c r="D84">
        <v>6.33683087375152E-2</v>
      </c>
    </row>
    <row r="85" spans="2:4" x14ac:dyDescent="0.35">
      <c r="B85">
        <v>13</v>
      </c>
      <c r="C85">
        <v>-5.6768675969786138</v>
      </c>
      <c r="D85">
        <v>-0.13227539333541394</v>
      </c>
    </row>
    <row r="86" spans="2:4" x14ac:dyDescent="0.35">
      <c r="B86">
        <v>14</v>
      </c>
      <c r="C86">
        <v>-5.1475299607513652</v>
      </c>
      <c r="D86">
        <v>-0.15078740579667116</v>
      </c>
    </row>
    <row r="87" spans="2:4" x14ac:dyDescent="0.35">
      <c r="B87">
        <v>15</v>
      </c>
      <c r="C87">
        <v>-6.0248621180867081</v>
      </c>
      <c r="D87">
        <v>0.72654475153867182</v>
      </c>
    </row>
    <row r="88" spans="2:4" x14ac:dyDescent="0.35">
      <c r="B88">
        <v>16</v>
      </c>
      <c r="C88">
        <v>-6.1955746323078653</v>
      </c>
      <c r="D88">
        <v>1.079578822553783</v>
      </c>
    </row>
    <row r="89" spans="2:4" x14ac:dyDescent="0.35">
      <c r="B89">
        <v>17</v>
      </c>
      <c r="C89">
        <v>-5.5823138021806189</v>
      </c>
      <c r="D89">
        <v>-0.2268291881334088</v>
      </c>
    </row>
    <row r="90" spans="2:4" x14ac:dyDescent="0.35">
      <c r="B90">
        <v>18</v>
      </c>
      <c r="C90">
        <v>-4.6136919395645988</v>
      </c>
      <c r="D90">
        <v>-0.50230387018948353</v>
      </c>
    </row>
    <row r="91" spans="2:4" x14ac:dyDescent="0.35">
      <c r="B91">
        <v>19</v>
      </c>
      <c r="C91">
        <v>-5.9346240508731594</v>
      </c>
      <c r="D91">
        <v>0.81862824111907706</v>
      </c>
    </row>
    <row r="92" spans="2:4" x14ac:dyDescent="0.35">
      <c r="B92">
        <v>20</v>
      </c>
      <c r="C92">
        <v>-4.254549937173195</v>
      </c>
      <c r="D92">
        <v>-0.25531006901057118</v>
      </c>
    </row>
    <row r="93" spans="2:4" x14ac:dyDescent="0.35">
      <c r="B93">
        <v>21</v>
      </c>
      <c r="C93">
        <v>-5.7078700629244183</v>
      </c>
      <c r="D93">
        <v>0.74602493299759409</v>
      </c>
    </row>
    <row r="94" spans="2:4" x14ac:dyDescent="0.35">
      <c r="B94">
        <v>22</v>
      </c>
      <c r="C94">
        <v>-5.7795391172330755</v>
      </c>
      <c r="D94">
        <v>1.3566904880389385</v>
      </c>
    </row>
    <row r="95" spans="2:4" x14ac:dyDescent="0.35">
      <c r="B95">
        <v>23</v>
      </c>
      <c r="C95">
        <v>-4.3842356689631288</v>
      </c>
      <c r="D95">
        <v>-0.57760946096369459</v>
      </c>
    </row>
    <row r="96" spans="2:4" x14ac:dyDescent="0.35">
      <c r="B96">
        <v>24</v>
      </c>
      <c r="C96">
        <v>-5.4345851034098906</v>
      </c>
      <c r="D96">
        <v>0.13626773686185434</v>
      </c>
    </row>
    <row r="97" spans="2:4" x14ac:dyDescent="0.35">
      <c r="B97">
        <v>25</v>
      </c>
      <c r="C97">
        <v>-5.3288103265898803</v>
      </c>
      <c r="D97">
        <v>0.50049658928757879</v>
      </c>
    </row>
    <row r="98" spans="2:4" x14ac:dyDescent="0.35">
      <c r="B98">
        <v>26</v>
      </c>
      <c r="C98">
        <v>-4.7983317940778338</v>
      </c>
      <c r="D98">
        <v>0.59862671619790664</v>
      </c>
    </row>
    <row r="99" spans="2:4" x14ac:dyDescent="0.35">
      <c r="B99">
        <v>27</v>
      </c>
      <c r="C99">
        <v>-4.6867359077674253</v>
      </c>
      <c r="D99">
        <v>0.66935238668145303</v>
      </c>
    </row>
    <row r="100" spans="2:4" x14ac:dyDescent="0.35">
      <c r="B100">
        <v>28</v>
      </c>
      <c r="C100">
        <v>-4.4356524949202338</v>
      </c>
      <c r="D100">
        <v>0.47233619510453728</v>
      </c>
    </row>
    <row r="101" spans="2:4" x14ac:dyDescent="0.35">
      <c r="B101">
        <v>29</v>
      </c>
      <c r="C101">
        <v>-5.14092928155174</v>
      </c>
      <c r="D101">
        <v>-0.38053163631050602</v>
      </c>
    </row>
    <row r="102" spans="2:4" x14ac:dyDescent="0.35">
      <c r="B102">
        <v>30</v>
      </c>
      <c r="C102">
        <v>-4.1572801906258148</v>
      </c>
      <c r="D102">
        <v>-4.242488725411242E-2</v>
      </c>
    </row>
    <row r="103" spans="2:4" x14ac:dyDescent="0.35">
      <c r="B103">
        <v>31</v>
      </c>
      <c r="C103">
        <v>-5.1207141204688496</v>
      </c>
      <c r="D103">
        <v>-0.68842886984517815</v>
      </c>
    </row>
    <row r="104" spans="2:4" x14ac:dyDescent="0.35">
      <c r="B104">
        <v>32</v>
      </c>
      <c r="C104">
        <v>-4.947416886363043</v>
      </c>
      <c r="D104">
        <v>0.43755688017927685</v>
      </c>
    </row>
    <row r="105" spans="2:4" x14ac:dyDescent="0.35">
      <c r="B105">
        <v>33</v>
      </c>
      <c r="C105">
        <v>-2.8315968311810478</v>
      </c>
      <c r="D105">
        <v>-0.38727899368715279</v>
      </c>
    </row>
    <row r="106" spans="2:4" ht="15" thickBot="1" x14ac:dyDescent="0.4">
      <c r="B106" s="8">
        <v>34</v>
      </c>
      <c r="C106" s="8">
        <v>-2.5704680994703479</v>
      </c>
      <c r="D106" s="8">
        <v>1.000250900189529</v>
      </c>
    </row>
  </sheetData>
  <conditionalFormatting sqref="B4:C37">
    <cfRule type="cellIs" dxfId="32" priority="1" operator="equal">
      <formula>0</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3FAD4-3369-46AD-89C5-1AB5FFE341CF}">
  <dimension ref="B1:L106"/>
  <sheetViews>
    <sheetView topLeftCell="A72" workbookViewId="0">
      <selection activeCell="E73" sqref="E73"/>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88</v>
      </c>
    </row>
    <row r="3" spans="2:12" ht="48" x14ac:dyDescent="0.35">
      <c r="C3" s="1" t="s">
        <v>80</v>
      </c>
      <c r="D3" s="1" t="s">
        <v>35</v>
      </c>
      <c r="E3" s="1" t="s">
        <v>36</v>
      </c>
      <c r="F3" s="1" t="s">
        <v>37</v>
      </c>
      <c r="G3" s="1" t="s">
        <v>39</v>
      </c>
      <c r="H3" s="1" t="s">
        <v>40</v>
      </c>
      <c r="I3" s="1" t="s">
        <v>41</v>
      </c>
      <c r="J3" s="1" t="s">
        <v>42</v>
      </c>
      <c r="K3" s="1" t="s">
        <v>43</v>
      </c>
      <c r="L3" s="1" t="s">
        <v>45</v>
      </c>
    </row>
    <row r="4" spans="2:12" x14ac:dyDescent="0.35">
      <c r="B4" t="s">
        <v>9</v>
      </c>
      <c r="C4" s="14">
        <f>LN(VLOOKUP($B4,'[1]Dati finali'!$B$4:$O$40,'[1]Dati finali'!$O$42,FALSE))</f>
        <v>-6.9077552789821368</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finali'!G$42,FALSE)</f>
        <v>1.0263157894736843</v>
      </c>
      <c r="H4" s="2">
        <f>VLOOKUP($B4,'[1]Dati finali'!$B$4:$O$40,'[1]Dati finali'!H$42,FALSE)</f>
        <v>0.1126530612244898</v>
      </c>
      <c r="I4" s="4">
        <f>VLOOKUP($B4,'[1]Dati finali'!$B$4:$O$40,'[1]Dati finali'!I$42,FALSE)</f>
        <v>0.73675000000000002</v>
      </c>
      <c r="J4">
        <f>VLOOKUP($B4,'[1]Dati finali'!$B$4:$O$40,'[1]Dati finali'!J$42,FALSE)</f>
        <v>31866.010828482387</v>
      </c>
      <c r="K4">
        <f>VLOOKUP($B4,'[1]Dati finali'!$B$4:$O$40,'[1]Dati finali'!K$42,FALSE)</f>
        <v>27</v>
      </c>
      <c r="L4" s="7">
        <f>VLOOKUP($B4,'[1]Dati finali'!$B$4:$O$40,'[1]Dati finali'!L$42,FALSE)</f>
        <v>5561.476705</v>
      </c>
    </row>
    <row r="5" spans="2:12" x14ac:dyDescent="0.35">
      <c r="B5" t="s">
        <v>11</v>
      </c>
      <c r="C5" s="14">
        <f>LN(VLOOKUP($B5,'[1]Dati finali'!$B$4:$O$40,'[1]Dati finali'!$O$42,FALSE))</f>
        <v>-6.9077552789821368</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finali'!G$42,FALSE)</f>
        <v>1</v>
      </c>
      <c r="H5" s="2">
        <f>VLOOKUP($B5,'[1]Dati finali'!$B$4:$O$40,'[1]Dati finali'!H$42,FALSE)</f>
        <v>0.12391056910569105</v>
      </c>
      <c r="I5" s="4">
        <f>VLOOKUP($B5,'[1]Dati finali'!$B$4:$O$40,'[1]Dati finali'!I$42,FALSE)</f>
        <v>0.68716999999999995</v>
      </c>
      <c r="J5">
        <f>VLOOKUP($B5,'[1]Dati finali'!$B$4:$O$40,'[1]Dati finali'!J$42,FALSE)</f>
        <v>27843.887608341538</v>
      </c>
      <c r="K5">
        <f>VLOOKUP($B5,'[1]Dati finali'!$B$4:$O$40,'[1]Dati finali'!K$42,FALSE)</f>
        <v>8</v>
      </c>
      <c r="L5" s="7">
        <f>VLOOKUP($B5,'[1]Dati finali'!$B$4:$O$40,'[1]Dati finali'!L$42,FALSE)</f>
        <v>6592.3394420000004</v>
      </c>
    </row>
    <row r="6" spans="2:12" x14ac:dyDescent="0.35">
      <c r="B6" t="s">
        <v>15</v>
      </c>
      <c r="C6" s="14">
        <f>LN(VLOOKUP($B6,'[1]Dati finali'!$B$4:$O$40,'[1]Dati finali'!$O$42,FALSE))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finali'!G$42,FALSE)</f>
        <v>1.3508771929824563</v>
      </c>
      <c r="H6" s="2">
        <f>VLOOKUP($B6,'[1]Dati finali'!$B$4:$O$40,'[1]Dati finali'!H$42,FALSE)</f>
        <v>0.28974708171206226</v>
      </c>
      <c r="I6" s="4">
        <f>VLOOKUP($B6,'[1]Dati finali'!$B$4:$O$40,'[1]Dati finali'!I$42,FALSE)</f>
        <v>0.78724000000000005</v>
      </c>
      <c r="J6">
        <f>VLOOKUP($B6,'[1]Dati finali'!$B$4:$O$40,'[1]Dati finali'!J$42,FALSE)</f>
        <v>24212.197302170782</v>
      </c>
      <c r="K6">
        <f>VLOOKUP($B6,'[1]Dati finali'!$B$4:$O$40,'[1]Dati finali'!K$42,FALSE)</f>
        <v>21</v>
      </c>
      <c r="L6" s="7">
        <f>VLOOKUP($B6,'[1]Dati finali'!$B$4:$O$40,'[1]Dati finali'!L$42,FALSE)</f>
        <v>4215.9879979999996</v>
      </c>
    </row>
    <row r="7" spans="2:12" x14ac:dyDescent="0.35">
      <c r="B7" t="s">
        <v>19</v>
      </c>
      <c r="C7" s="14">
        <f>LN(VLOOKUP($B7,'[1]Dati finali'!$B$4:$O$40,'[1]Dati finali'!$O$42,FALSE))</f>
        <v>-6.9077552789821368</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finali'!G$42,FALSE)</f>
        <v>1.4122807017543861</v>
      </c>
      <c r="H7" s="2">
        <f>VLOOKUP($B7,'[1]Dati finali'!$B$4:$O$40,'[1]Dati finali'!H$42,FALSE)</f>
        <v>0.37279399585921325</v>
      </c>
      <c r="I7" s="4">
        <f>VLOOKUP($B7,'[1]Dati finali'!$B$4:$O$40,'[1]Dati finali'!I$42,FALSE)</f>
        <v>0.70144000000000006</v>
      </c>
      <c r="J7">
        <f>VLOOKUP($B7,'[1]Dati finali'!$B$4:$O$40,'[1]Dati finali'!J$42,FALSE)</f>
        <v>34585.035786649052</v>
      </c>
      <c r="K7">
        <f>VLOOKUP($B7,'[1]Dati finali'!$B$4:$O$40,'[1]Dati finali'!K$42,FALSE)</f>
        <v>29</v>
      </c>
      <c r="L7" s="7">
        <f>VLOOKUP($B7,'[1]Dati finali'!$B$4:$O$40,'[1]Dati finali'!L$42,FALSE)</f>
        <v>4652.762874</v>
      </c>
    </row>
    <row r="8" spans="2:12" x14ac:dyDescent="0.35">
      <c r="B8" t="s">
        <v>26</v>
      </c>
      <c r="C8" s="14">
        <f>LN(VLOOKUP($B8,'[1]Dati finali'!$B$4:$O$40,'[1]Dati finali'!$O$42,FALSE))</f>
        <v>-6.9077552789821368</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finali'!G$42,FALSE)</f>
        <v>0.93859649122807032</v>
      </c>
      <c r="H8" s="2">
        <f>VLOOKUP($B8,'[1]Dati finali'!$B$4:$O$40,'[1]Dati finali'!H$42,FALSE)</f>
        <v>0.13689675870348139</v>
      </c>
      <c r="I8" s="4">
        <f>VLOOKUP($B8,'[1]Dati finali'!$B$4:$O$40,'[1]Dati finali'!I$42,FALSE)</f>
        <v>0.60104999999999997</v>
      </c>
      <c r="J8">
        <f>VLOOKUP($B8,'[1]Dati finali'!$B$4:$O$40,'[1]Dati finali'!J$42,FALSE)</f>
        <v>25545.694362817598</v>
      </c>
      <c r="K8">
        <f>VLOOKUP($B8,'[1]Dati finali'!$B$4:$O$40,'[1]Dati finali'!K$42,FALSE)</f>
        <v>38</v>
      </c>
      <c r="L8" s="7">
        <f>VLOOKUP($B8,'[1]Dati finali'!$B$4:$O$40,'[1]Dati finali'!L$42,FALSE)</f>
        <v>5798.3715529999999</v>
      </c>
    </row>
    <row r="9" spans="2:12" x14ac:dyDescent="0.35">
      <c r="B9" t="s">
        <v>21</v>
      </c>
      <c r="C9" s="14">
        <f>LN(VLOOKUP($B9,'[1]Dati finali'!$B$4:$O$40,'[1]Dati finali'!$O$42,FALSE))</f>
        <v>-6.9077552789821368</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finali'!G$42,FALSE)</f>
        <v>1.0175438596491229</v>
      </c>
      <c r="H9" s="2">
        <f>VLOOKUP($B9,'[1]Dati finali'!$B$4:$O$40,'[1]Dati finali'!H$42,FALSE)</f>
        <v>0.48558139534883721</v>
      </c>
      <c r="I9" s="4">
        <f>VLOOKUP($B9,'[1]Dati finali'!$B$4:$O$40,'[1]Dati finali'!I$42,FALSE)</f>
        <v>0.67516000000000009</v>
      </c>
      <c r="J9">
        <f>VLOOKUP($B9,'[1]Dati finali'!$B$4:$O$40,'[1]Dati finali'!J$42,FALSE)</f>
        <v>28945.214455971793</v>
      </c>
      <c r="K9">
        <f>VLOOKUP($B9,'[1]Dati finali'!$B$4:$O$40,'[1]Dati finali'!K$42,FALSE)</f>
        <v>23</v>
      </c>
      <c r="L9" s="7">
        <f>VLOOKUP($B9,'[1]Dati finali'!$B$4:$O$40,'[1]Dati finali'!L$42,FALSE)</f>
        <v>6066.7289979999996</v>
      </c>
    </row>
    <row r="10" spans="2:12" x14ac:dyDescent="0.35">
      <c r="B10" t="s">
        <v>28</v>
      </c>
      <c r="C10" s="14">
        <f>LN(VLOOKUP($B10,'[1]Dati finali'!$B$4:$O$40,'[1]Dati finali'!$O$42,FALSE))</f>
        <v>-6.9077552789821368</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finali'!G$42,FALSE)</f>
        <v>1.0175438596491229</v>
      </c>
      <c r="H10" s="2">
        <f>VLOOKUP($B10,'[1]Dati finali'!$B$4:$O$40,'[1]Dati finali'!H$42,FALSE)</f>
        <v>0.41427188940092169</v>
      </c>
      <c r="I10" s="4">
        <f>VLOOKUP($B10,'[1]Dati finali'!$B$4:$O$40,'[1]Dati finali'!I$42,FALSE)</f>
        <v>0.53935999999999995</v>
      </c>
      <c r="J10">
        <f>VLOOKUP($B10,'[1]Dati finali'!$B$4:$O$40,'[1]Dati finali'!J$42,FALSE)</f>
        <v>23383.132051156193</v>
      </c>
      <c r="K10">
        <f>VLOOKUP($B10,'[1]Dati finali'!$B$4:$O$40,'[1]Dati finali'!K$42,FALSE)</f>
        <v>34</v>
      </c>
      <c r="L10" s="7">
        <f>VLOOKUP($B10,'[1]Dati finali'!$B$4:$O$40,'[1]Dati finali'!L$42,FALSE)</f>
        <v>4935.9262470000003</v>
      </c>
    </row>
    <row r="11" spans="2:12" x14ac:dyDescent="0.35">
      <c r="B11" t="s">
        <v>7</v>
      </c>
      <c r="C11" s="14">
        <f>LN(VLOOKUP($B11,'[1]Dati finali'!$B$4:$O$40,'[1]Dati finali'!$O$42,FALSE))</f>
        <v>-6.2146080984221914</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finali'!G$42,FALSE)</f>
        <v>0.97368421052631593</v>
      </c>
      <c r="H11" s="2">
        <f>VLOOKUP($B11,'[1]Dati finali'!$B$4:$O$40,'[1]Dati finali'!H$42,FALSE)</f>
        <v>0.15651982378854626</v>
      </c>
      <c r="I11" s="4">
        <f>VLOOKUP($B11,'[1]Dati finali'!$B$4:$O$40,'[1]Dati finali'!I$42,FALSE)</f>
        <v>0.74668999999999996</v>
      </c>
      <c r="J11">
        <f>VLOOKUP($B11,'[1]Dati finali'!$B$4:$O$40,'[1]Dati finali'!J$42,FALSE)</f>
        <v>18375.433481661283</v>
      </c>
      <c r="K11">
        <f>VLOOKUP($B11,'[1]Dati finali'!$B$4:$O$40,'[1]Dati finali'!K$42,FALSE)</f>
        <v>33</v>
      </c>
      <c r="L11" s="7">
        <f>VLOOKUP($B11,'[1]Dati finali'!$B$4:$O$40,'[1]Dati finali'!L$42,FALSE)</f>
        <v>4747.1506650000001</v>
      </c>
    </row>
    <row r="12" spans="2:12" x14ac:dyDescent="0.35">
      <c r="B12" t="s">
        <v>29</v>
      </c>
      <c r="C12" s="14">
        <f>LN(VLOOKUP($B12,'[1]Dati finali'!$B$4:$O$40,'[1]Dati finali'!$O$42,FALSE))</f>
        <v>-6.2146080984221914</v>
      </c>
      <c r="D12" s="2">
        <f>VLOOKUP($B12,'[1]Dati finali'!$B$4:$O$40,'[1]Dati finali'!C$42,FALSE)</f>
        <v>0.23100000000000001</v>
      </c>
      <c r="E12" s="6">
        <f>VLOOKUP($B12,'[1]Dati finali'!$B$4:$O$40,'[1]Dati finali'!D$42,FALSE)</f>
        <v>5137.0738351939754</v>
      </c>
      <c r="F12" s="5">
        <f>VLOOKUP($B12,'[1]Dati finali'!$B$4:$O$40,'[1]Dati finali'!E$42,FALSE)</f>
        <v>0.14384999999999998</v>
      </c>
      <c r="G12" s="5">
        <f>VLOOKUP($B12,'[1]Dati finali'!$B$4:$O$40,'[1]Dati finali'!G$42,FALSE)</f>
        <v>1.1578947368421053</v>
      </c>
      <c r="H12" s="2">
        <f>VLOOKUP($B12,'[1]Dati finali'!$B$4:$O$40,'[1]Dati finali'!H$42,FALSE)</f>
        <v>0.24461254612546127</v>
      </c>
      <c r="I12" s="4">
        <f>VLOOKUP($B12,'[1]Dati finali'!$B$4:$O$40,'[1]Dati finali'!I$42,FALSE)</f>
        <v>0.53750999999999993</v>
      </c>
      <c r="J12">
        <f>VLOOKUP($B12,'[1]Dati finali'!$B$4:$O$40,'[1]Dati finali'!J$42,FALSE)</f>
        <v>27733.754503235035</v>
      </c>
      <c r="K12">
        <f>VLOOKUP($B12,'[1]Dati finali'!$B$4:$O$40,'[1]Dati finali'!K$42,FALSE)</f>
        <v>24</v>
      </c>
      <c r="L12" s="7">
        <f>VLOOKUP($B12,'[1]Dati finali'!$B$4:$O$40,'[1]Dati finali'!L$42,FALSE)</f>
        <v>5348.64149</v>
      </c>
    </row>
    <row r="13" spans="2:12" x14ac:dyDescent="0.35">
      <c r="B13" t="s">
        <v>6</v>
      </c>
      <c r="C13" s="14">
        <f>LN(VLOOKUP($B13,'[1]Dati finali'!$B$4:$O$40,'[1]Dati finali'!$O$42,FALSE))</f>
        <v>-3.8167128256238212</v>
      </c>
      <c r="D13" s="2">
        <f>VLOOKUP($B13,'[1]Dati finali'!$B$4:$O$40,'[1]Dati finali'!C$42,FALSE)</f>
        <v>0.40299999999999997</v>
      </c>
      <c r="E13" s="6">
        <f>VLOOKUP($B13,'[1]Dati finali'!$B$4:$O$40,'[1]Dati finali'!D$42,FALSE)</f>
        <v>7709.1230778824656</v>
      </c>
      <c r="F13" s="5">
        <f>VLOOKUP($B13,'[1]Dati finali'!$B$4:$O$40,'[1]Dati finali'!E$42,FALSE)</f>
        <v>0.2838</v>
      </c>
      <c r="G13" s="5">
        <f>VLOOKUP($B13,'[1]Dati finali'!$B$4:$O$40,'[1]Dati finali'!G$42,FALSE)</f>
        <v>1.2543859649122808</v>
      </c>
      <c r="H13" s="2">
        <f>VLOOKUP($B13,'[1]Dati finali'!$B$4:$O$40,'[1]Dati finali'!H$42,FALSE)</f>
        <v>0.16570760233918128</v>
      </c>
      <c r="I13" s="4">
        <f>VLOOKUP($B13,'[1]Dati finali'!$B$4:$O$40,'[1]Dati finali'!I$42,FALSE)</f>
        <v>0.97960999999999998</v>
      </c>
      <c r="J13">
        <f>VLOOKUP($B13,'[1]Dati finali'!$B$4:$O$40,'[1]Dati finali'!J$42,FALSE)</f>
        <v>41965.08520658395</v>
      </c>
      <c r="K13">
        <f>VLOOKUP($B13,'[1]Dati finali'!$B$4:$O$40,'[1]Dati finali'!K$42,FALSE)</f>
        <v>41</v>
      </c>
      <c r="L13" s="7">
        <f>VLOOKUP($B13,'[1]Dati finali'!$B$4:$O$40,'[1]Dati finali'!L$42,FALSE)</f>
        <v>5646.6107910000001</v>
      </c>
    </row>
    <row r="14" spans="2:12" x14ac:dyDescent="0.35">
      <c r="B14" t="s">
        <v>20</v>
      </c>
      <c r="C14" s="14">
        <f>LN(VLOOKUP($B14,'[1]Dati finali'!$B$4:$O$40,'[1]Dati finali'!$O$42,FALSE))</f>
        <v>-6.2146080984221914</v>
      </c>
      <c r="D14" s="2">
        <f>VLOOKUP($B14,'[1]Dati finali'!$B$4:$O$40,'[1]Dati finali'!C$42,FALSE)</f>
        <v>0.33899999999999997</v>
      </c>
      <c r="E14" s="6">
        <f>VLOOKUP($B14,'[1]Dati finali'!$B$4:$O$40,'[1]Dati finali'!D$42,FALSE)</f>
        <v>3507.4045206547157</v>
      </c>
      <c r="F14" s="5">
        <f>VLOOKUP($B14,'[1]Dati finali'!$B$4:$O$40,'[1]Dati finali'!E$42,FALSE)</f>
        <v>0.15839999999999999</v>
      </c>
      <c r="G14" s="5">
        <f>VLOOKUP($B14,'[1]Dati finali'!$B$4:$O$40,'[1]Dati finali'!G$42,FALSE)</f>
        <v>1.0175438596491229</v>
      </c>
      <c r="H14" s="2">
        <f>VLOOKUP($B14,'[1]Dati finali'!$B$4:$O$40,'[1]Dati finali'!H$42,FALSE)</f>
        <v>0.54400000000000004</v>
      </c>
      <c r="I14" s="4">
        <f>VLOOKUP($B14,'[1]Dati finali'!$B$4:$O$40,'[1]Dati finali'!I$42,FALSE)</f>
        <v>0.68075000000000008</v>
      </c>
      <c r="J14">
        <f>VLOOKUP($B14,'[1]Dati finali'!$B$4:$O$40,'[1]Dati finali'!J$42,FALSE)</f>
        <v>24735.816612986935</v>
      </c>
      <c r="K14">
        <f>VLOOKUP($B14,'[1]Dati finali'!$B$4:$O$40,'[1]Dati finali'!K$42,FALSE)</f>
        <v>22</v>
      </c>
      <c r="L14" s="7">
        <f>VLOOKUP($B14,'[1]Dati finali'!$B$4:$O$40,'[1]Dati finali'!L$42,FALSE)</f>
        <v>6316.579033</v>
      </c>
    </row>
    <row r="15" spans="2:12" x14ac:dyDescent="0.35">
      <c r="B15" t="s">
        <v>31</v>
      </c>
      <c r="C15" s="14">
        <f>LN(VLOOKUP($B15,'[1]Dati finali'!$B$4:$O$40,'[1]Dati finali'!$O$42,FALSE))</f>
        <v>-5.8091429903140277</v>
      </c>
      <c r="D15" s="2">
        <f>VLOOKUP($B15,'[1]Dati finali'!$B$4:$O$40,'[1]Dati finali'!C$42,FALSE)</f>
        <v>0.36399999999999999</v>
      </c>
      <c r="E15" s="6">
        <f>VLOOKUP($B15,'[1]Dati finali'!$B$4:$O$40,'[1]Dati finali'!D$42,FALSE)</f>
        <v>5355.9870055822093</v>
      </c>
      <c r="F15" s="5">
        <f>VLOOKUP($B15,'[1]Dati finali'!$B$4:$O$40,'[1]Dati finali'!E$42,FALSE)</f>
        <v>0.22365000000000002</v>
      </c>
      <c r="G15" s="5">
        <f>VLOOKUP($B15,'[1]Dati finali'!$B$4:$O$40,'[1]Dati finali'!G$42,FALSE)</f>
        <v>1.1052631578947369</v>
      </c>
      <c r="H15" s="2">
        <f>VLOOKUP($B15,'[1]Dati finali'!$B$4:$O$40,'[1]Dati finali'!H$42,FALSE)</f>
        <v>0.38106081573197381</v>
      </c>
      <c r="I15" s="4">
        <f>VLOOKUP($B15,'[1]Dati finali'!$B$4:$O$40,'[1]Dati finali'!I$42,FALSE)</f>
        <v>0.80079999999999996</v>
      </c>
      <c r="J15">
        <f>VLOOKUP($B15,'[1]Dati finali'!$B$4:$O$40,'[1]Dati finali'!J$42,FALSE)</f>
        <v>33331.449418750446</v>
      </c>
      <c r="K15">
        <f>VLOOKUP($B15,'[1]Dati finali'!$B$4:$O$40,'[1]Dati finali'!K$42,FALSE)</f>
        <v>6</v>
      </c>
      <c r="L15" s="7">
        <f>VLOOKUP($B15,'[1]Dati finali'!$B$4:$O$40,'[1]Dati finali'!L$42,FALSE)</f>
        <v>4488.0469249999996</v>
      </c>
    </row>
    <row r="16" spans="2:12" x14ac:dyDescent="0.35">
      <c r="B16" t="s">
        <v>8</v>
      </c>
      <c r="C16" s="14">
        <f>LN(VLOOKUP($B16,'[1]Dati finali'!$B$4:$O$40,'[1]Dati finali'!$O$42,FALSE))</f>
        <v>-5.521460917862246</v>
      </c>
      <c r="D16" s="2">
        <f>VLOOKUP($B16,'[1]Dati finali'!$B$4:$O$40,'[1]Dati finali'!C$42,FALSE)</f>
        <v>0.42499999999999999</v>
      </c>
      <c r="E16" s="6">
        <f>VLOOKUP($B16,'[1]Dati finali'!$B$4:$O$40,'[1]Dati finali'!D$42,FALSE)</f>
        <v>3624.8957527885314</v>
      </c>
      <c r="F16" s="5">
        <f>VLOOKUP($B16,'[1]Dati finali'!$B$4:$O$40,'[1]Dati finali'!E$42,FALSE)</f>
        <v>0.18445</v>
      </c>
      <c r="G16" s="5">
        <f>VLOOKUP($B16,'[1]Dati finali'!$B$4:$O$40,'[1]Dati finali'!G$42,FALSE)</f>
        <v>1.0789473684210527</v>
      </c>
      <c r="H16" s="2">
        <f>VLOOKUP($B16,'[1]Dati finali'!$B$4:$O$40,'[1]Dati finali'!H$42,FALSE)</f>
        <v>8.6530612244897956E-2</v>
      </c>
      <c r="I16" s="4">
        <f>VLOOKUP($B16,'[1]Dati finali'!$B$4:$O$40,'[1]Dati finali'!I$42,FALSE)</f>
        <v>0.66835999999999995</v>
      </c>
      <c r="J16">
        <f>VLOOKUP($B16,'[1]Dati finali'!$B$4:$O$40,'[1]Dati finali'!J$42,FALSE)</f>
        <v>30266.202047392988</v>
      </c>
      <c r="K16">
        <f>VLOOKUP($B16,'[1]Dati finali'!$B$4:$O$40,'[1]Dati finali'!K$42,FALSE)</f>
        <v>40</v>
      </c>
      <c r="L16" s="7">
        <f>VLOOKUP($B16,'[1]Dati finali'!$B$4:$O$40,'[1]Dati finali'!L$42,FALSE)</f>
        <v>3905.06351</v>
      </c>
    </row>
    <row r="17" spans="2:12" x14ac:dyDescent="0.35">
      <c r="B17" t="s">
        <v>18</v>
      </c>
      <c r="C17" s="14">
        <f>LN(VLOOKUP($B17,'[1]Dati finali'!$B$4:$O$40,'[1]Dati finali'!$O$42,FALSE))</f>
        <v>-6.2146080984221914</v>
      </c>
      <c r="D17" s="2">
        <f>VLOOKUP($B17,'[1]Dati finali'!$B$4:$O$40,'[1]Dati finali'!C$42,FALSE)</f>
        <v>0.46500000000000002</v>
      </c>
      <c r="E17" s="6">
        <f>VLOOKUP($B17,'[1]Dati finali'!$B$4:$O$40,'[1]Dati finali'!D$42,FALSE)</f>
        <v>5672.0641341079581</v>
      </c>
      <c r="F17" s="5">
        <f>VLOOKUP($B17,'[1]Dati finali'!$B$4:$O$40,'[1]Dati finali'!E$42,FALSE)</f>
        <v>0.23299999999999998</v>
      </c>
      <c r="G17" s="5">
        <f>VLOOKUP($B17,'[1]Dati finali'!$B$4:$O$40,'[1]Dati finali'!G$42,FALSE)</f>
        <v>1.2017543859649125</v>
      </c>
      <c r="H17" s="2">
        <f>VLOOKUP($B17,'[1]Dati finali'!$B$4:$O$40,'[1]Dati finali'!H$42,FALSE)</f>
        <v>0.24720394736842105</v>
      </c>
      <c r="I17" s="4">
        <f>VLOOKUP($B17,'[1]Dati finali'!$B$4:$O$40,'[1]Dati finali'!I$42,FALSE)</f>
        <v>0.62946999999999997</v>
      </c>
      <c r="J17">
        <f>VLOOKUP($B17,'[1]Dati finali'!$B$4:$O$40,'[1]Dati finali'!J$42,FALSE)</f>
        <v>66358.098990725048</v>
      </c>
      <c r="K17">
        <f>VLOOKUP($B17,'[1]Dati finali'!$B$4:$O$40,'[1]Dati finali'!K$42,FALSE)</f>
        <v>19</v>
      </c>
      <c r="L17" s="7">
        <f>VLOOKUP($B17,'[1]Dati finali'!$B$4:$O$40,'[1]Dati finali'!L$42,FALSE)</f>
        <v>5924.2219409999998</v>
      </c>
    </row>
    <row r="18" spans="2:12" x14ac:dyDescent="0.35">
      <c r="B18" t="s">
        <v>30</v>
      </c>
      <c r="C18" s="14">
        <f>LN(VLOOKUP($B18,'[1]Dati finali'!$B$4:$O$40,'[1]Dati finali'!$O$42,FALSE))</f>
        <v>-5.8091429903140277</v>
      </c>
      <c r="D18" s="2">
        <f>VLOOKUP($B18,'[1]Dati finali'!$B$4:$O$40,'[1]Dati finali'!C$42,FALSE)</f>
        <v>0.32500000000000001</v>
      </c>
      <c r="E18" s="6">
        <f>VLOOKUP($B18,'[1]Dati finali'!$B$4:$O$40,'[1]Dati finali'!D$42,FALSE)</f>
        <v>6727.9993016421113</v>
      </c>
      <c r="F18" s="5">
        <f>VLOOKUP($B18,'[1]Dati finali'!$B$4:$O$40,'[1]Dati finali'!E$42,FALSE)</f>
        <v>0.16109999999999999</v>
      </c>
      <c r="G18" s="5">
        <f>VLOOKUP($B18,'[1]Dati finali'!$B$4:$O$40,'[1]Dati finali'!G$42,FALSE)</f>
        <v>1.1578947368421053</v>
      </c>
      <c r="H18" s="2">
        <f>VLOOKUP($B18,'[1]Dati finali'!$B$4:$O$40,'[1]Dati finali'!H$42,FALSE)</f>
        <v>0.30648484848484847</v>
      </c>
      <c r="I18" s="4">
        <f>VLOOKUP($B18,'[1]Dati finali'!$B$4:$O$40,'[1]Dati finali'!I$42,FALSE)</f>
        <v>0.54273000000000005</v>
      </c>
      <c r="J18">
        <f>VLOOKUP($B18,'[1]Dati finali'!$B$4:$O$40,'[1]Dati finali'!J$42,FALSE)</f>
        <v>30586.152876945034</v>
      </c>
      <c r="K18">
        <f>VLOOKUP($B18,'[1]Dati finali'!$B$4:$O$40,'[1]Dati finali'!K$42,FALSE)</f>
        <v>5</v>
      </c>
      <c r="L18" s="7">
        <f>VLOOKUP($B18,'[1]Dati finali'!$B$4:$O$40,'[1]Dati finali'!L$42,FALSE)</f>
        <v>5115.4481239999996</v>
      </c>
    </row>
    <row r="19" spans="2:12" x14ac:dyDescent="0.35">
      <c r="B19" t="s">
        <v>16</v>
      </c>
      <c r="C19" s="14">
        <f>LN(VLOOKUP($B19,'[1]Dati finali'!$B$4:$O$40,'[1]Dati finali'!$O$42,FALSE))</f>
        <v>-5.8091429903140277</v>
      </c>
      <c r="D19" s="2">
        <f>VLOOKUP($B19,'[1]Dati finali'!$B$4:$O$40,'[1]Dati finali'!C$42,FALSE)</f>
        <v>0.24100000000000002</v>
      </c>
      <c r="E19" s="6">
        <f>VLOOKUP($B19,'[1]Dati finali'!$B$4:$O$40,'[1]Dati finali'!D$42,FALSE)</f>
        <v>3965.9582334833499</v>
      </c>
      <c r="F19" s="5">
        <f>VLOOKUP($B19,'[1]Dati finali'!$B$4:$O$40,'[1]Dati finali'!E$42,FALSE)</f>
        <v>0.11294999999999999</v>
      </c>
      <c r="G19" s="5">
        <f>VLOOKUP($B19,'[1]Dati finali'!$B$4:$O$40,'[1]Dati finali'!G$42,FALSE)</f>
        <v>1.0350877192982457</v>
      </c>
      <c r="H19" s="2">
        <f>VLOOKUP($B19,'[1]Dati finali'!$B$4:$O$40,'[1]Dati finali'!H$42,FALSE)</f>
        <v>0.10078369905956112</v>
      </c>
      <c r="I19" s="4">
        <f>VLOOKUP($B19,'[1]Dati finali'!$B$4:$O$40,'[1]Dati finali'!I$42,FALSE)</f>
        <v>0.71062000000000003</v>
      </c>
      <c r="J19">
        <f>VLOOKUP($B19,'[1]Dati finali'!$B$4:$O$40,'[1]Dati finali'!J$42,FALSE)</f>
        <v>24656.045439859558</v>
      </c>
      <c r="K19">
        <f>VLOOKUP($B19,'[1]Dati finali'!$B$4:$O$40,'[1]Dati finali'!K$42,FALSE)</f>
        <v>28</v>
      </c>
      <c r="L19" s="7">
        <f>VLOOKUP($B19,'[1]Dati finali'!$B$4:$O$40,'[1]Dati finali'!L$42,FALSE)</f>
        <v>5272.761109</v>
      </c>
    </row>
    <row r="20" spans="2:12" x14ac:dyDescent="0.35">
      <c r="B20" t="s">
        <v>4</v>
      </c>
      <c r="C20" s="14">
        <f>LN(VLOOKUP($B20,'[1]Dati finali'!$B$4:$O$40,'[1]Dati finali'!$O$42,FALSE))</f>
        <v>-4.9618451299268234</v>
      </c>
      <c r="D20" s="2">
        <f>VLOOKUP($B20,'[1]Dati finali'!$B$4:$O$40,'[1]Dati finali'!C$42,FALSE)</f>
        <v>0.51440529000000002</v>
      </c>
      <c r="E20" s="6">
        <f>VLOOKUP($B20,'[1]Dati finali'!$B$4:$O$40,'[1]Dati finali'!D$42,FALSE)</f>
        <v>7819.7146359093622</v>
      </c>
      <c r="F20" s="5">
        <f>VLOOKUP($B20,'[1]Dati finali'!$B$4:$O$40,'[1]Dati finali'!E$42,FALSE)</f>
        <v>0.22807017543859651</v>
      </c>
      <c r="G20" s="5">
        <f>VLOOKUP($B20,'[1]Dati finali'!$B$4:$O$40,'[1]Dati finali'!G$42,FALSE)</f>
        <v>0.92982456140350889</v>
      </c>
      <c r="H20" s="2">
        <f>VLOOKUP($B20,'[1]Dati finali'!$B$4:$O$40,'[1]Dati finali'!H$42,FALSE)</f>
        <v>0.15845754764042702</v>
      </c>
      <c r="I20" s="4">
        <f>VLOOKUP($B20,'[1]Dati finali'!$B$4:$O$40,'[1]Dati finali'!I$42,FALSE)</f>
        <v>0.91535</v>
      </c>
      <c r="J20">
        <f>VLOOKUP($B20,'[1]Dati finali'!$B$4:$O$40,'[1]Dati finali'!J$42,FALSE)</f>
        <v>37964.025726503154</v>
      </c>
      <c r="K20">
        <f>VLOOKUP($B20,'[1]Dati finali'!$B$4:$O$40,'[1]Dati finali'!K$42,FALSE)</f>
        <v>39</v>
      </c>
      <c r="L20" s="7">
        <f>VLOOKUP($B20,'[1]Dati finali'!$B$4:$O$40,'[1]Dati finali'!L$42,FALSE)</f>
        <v>3958.7349989999998</v>
      </c>
    </row>
    <row r="21" spans="2:12" x14ac:dyDescent="0.35">
      <c r="B21" t="s">
        <v>0</v>
      </c>
      <c r="C21" s="14">
        <f>LN(VLOOKUP($B21,'[1]Dati finali'!$B$4:$O$40,'[1]Dati finali'!$O$42,FALSE))</f>
        <v>-5.2983173665480363</v>
      </c>
      <c r="D21" s="2">
        <f>VLOOKUP($B21,'[1]Dati finali'!$B$4:$O$40,'[1]Dati finali'!C$42,FALSE)</f>
        <v>0.56714520000000002</v>
      </c>
      <c r="E21" s="6">
        <f>VLOOKUP($B21,'[1]Dati finali'!$B$4:$O$40,'[1]Dati finali'!D$42,FALSE)</f>
        <v>15545.535110560899</v>
      </c>
      <c r="F21" s="5">
        <f>VLOOKUP($B21,'[1]Dati finali'!$B$4:$O$40,'[1]Dati finali'!E$42,FALSE)</f>
        <v>7.6666666666666675E-2</v>
      </c>
      <c r="G21" s="5">
        <f>VLOOKUP($B21,'[1]Dati finali'!$B$4:$O$40,'[1]Dati finali'!G$42,FALSE)</f>
        <v>0.71052631578947378</v>
      </c>
      <c r="H21" s="2">
        <f>VLOOKUP($B21,'[1]Dati finali'!$B$4:$O$40,'[1]Dati finali'!H$42,FALSE)</f>
        <v>0.65241799578693949</v>
      </c>
      <c r="I21" s="4">
        <f>VLOOKUP($B21,'[1]Dati finali'!$B$4:$O$40,'[1]Dati finali'!I$42,FALSE)</f>
        <v>0.81349999999999989</v>
      </c>
      <c r="J21">
        <f>VLOOKUP($B21,'[1]Dati finali'!$B$4:$O$40,'[1]Dati finali'!J$42,FALSE)</f>
        <v>40969.205896074651</v>
      </c>
      <c r="K21">
        <f>VLOOKUP($B21,'[1]Dati finali'!$B$4:$O$40,'[1]Dati finali'!K$42,FALSE)</f>
        <v>25</v>
      </c>
      <c r="L21" s="7">
        <f>VLOOKUP($B21,'[1]Dati finali'!$B$4:$O$40,'[1]Dati finali'!L$42,FALSE)</f>
        <v>5046.9707070000004</v>
      </c>
    </row>
    <row r="22" spans="2:12" x14ac:dyDescent="0.35">
      <c r="B22" t="s">
        <v>1</v>
      </c>
      <c r="C22" s="14">
        <f>LN(VLOOKUP($B22,'[1]Dati finali'!$B$4:$O$40,'[1]Dati finali'!$O$42,FALSE))</f>
        <v>-5.1159958097540823</v>
      </c>
      <c r="D22" s="2">
        <f>VLOOKUP($B22,'[1]Dati finali'!$B$4:$O$40,'[1]Dati finali'!C$42,FALSE)</f>
        <v>0.46356799999999998</v>
      </c>
      <c r="E22" s="6">
        <f>VLOOKUP($B22,'[1]Dati finali'!$B$4:$O$40,'[1]Dati finali'!D$42,FALSE)</f>
        <v>12984.333107020604</v>
      </c>
      <c r="F22" s="5">
        <f>VLOOKUP($B22,'[1]Dati finali'!$B$4:$O$40,'[1]Dati finali'!E$42,FALSE)</f>
        <v>0.129</v>
      </c>
      <c r="G22" s="5">
        <f>VLOOKUP($B22,'[1]Dati finali'!$B$4:$O$40,'[1]Dati finali'!G$42,FALSE)</f>
        <v>0.6228070175438597</v>
      </c>
      <c r="H22" s="2">
        <f>VLOOKUP($B22,'[1]Dati finali'!$B$4:$O$40,'[1]Dati finali'!H$42,FALSE)</f>
        <v>0.14652498907518571</v>
      </c>
      <c r="I22" s="4">
        <f>VLOOKUP($B22,'[1]Dati finali'!$B$4:$O$40,'[1]Dati finali'!I$42,FALSE)</f>
        <v>0.82058000000000009</v>
      </c>
      <c r="J22">
        <f>VLOOKUP($B22,'[1]Dati finali'!$B$4:$O$40,'[1]Dati finali'!J$42,FALSE)</f>
        <v>52220.756109073707</v>
      </c>
      <c r="K22">
        <f>VLOOKUP($B22,'[1]Dati finali'!$B$4:$O$40,'[1]Dati finali'!K$42,FALSE)</f>
        <v>26</v>
      </c>
      <c r="L22" s="7">
        <f>VLOOKUP($B22,'[1]Dati finali'!$B$4:$O$40,'[1]Dati finali'!L$42,FALSE)</f>
        <v>4499.1513709999999</v>
      </c>
    </row>
    <row r="23" spans="2:12" x14ac:dyDescent="0.35">
      <c r="B23" t="s">
        <v>3</v>
      </c>
      <c r="C23" s="14">
        <f>LN(VLOOKUP($B23,'[1]Dati finali'!$B$4:$O$40,'[1]Dati finali'!$O$42,FALSE))</f>
        <v>-6.9077552789821368</v>
      </c>
      <c r="D23" s="2">
        <f>VLOOKUP($B23,'[1]Dati finali'!$B$4:$O$40,'[1]Dati finali'!C$42,FALSE)</f>
        <v>0.47744723999999999</v>
      </c>
      <c r="E23" s="6">
        <f>VLOOKUP($B23,'[1]Dati finali'!$B$4:$O$40,'[1]Dati finali'!D$42,FALSE)</f>
        <v>10496.5136719641</v>
      </c>
      <c r="F23" s="5">
        <f>VLOOKUP($B23,'[1]Dati finali'!$B$4:$O$40,'[1]Dati finali'!E$42,FALSE)</f>
        <v>9.6491228070175447E-2</v>
      </c>
      <c r="G23" s="5">
        <f>VLOOKUP($B23,'[1]Dati finali'!$B$4:$O$40,'[1]Dati finali'!G$42,FALSE)</f>
        <v>1.0701754385964912</v>
      </c>
      <c r="H23" s="2">
        <f>VLOOKUP($B23,'[1]Dati finali'!$B$4:$O$40,'[1]Dati finali'!H$42,FALSE)</f>
        <v>2.8395721925133691E-2</v>
      </c>
      <c r="I23" s="4">
        <f>VLOOKUP($B23,'[1]Dati finali'!$B$4:$O$40,'[1]Dati finali'!I$42,FALSE)</f>
        <v>0.81503000000000003</v>
      </c>
      <c r="J23">
        <f>VLOOKUP($B23,'[1]Dati finali'!$B$4:$O$40,'[1]Dati finali'!J$42,FALSE)</f>
        <v>33627.430244398442</v>
      </c>
      <c r="K23">
        <f>VLOOKUP($B23,'[1]Dati finali'!$B$4:$O$40,'[1]Dati finali'!K$42,FALSE)</f>
        <v>80</v>
      </c>
      <c r="L23" s="7">
        <f>VLOOKUP($B23,'[1]Dati finali'!$B$4:$O$40,'[1]Dati finali'!L$42,FALSE)</f>
        <v>4166.0179909999997</v>
      </c>
    </row>
    <row r="24" spans="2:12" x14ac:dyDescent="0.35">
      <c r="B24" t="s">
        <v>14</v>
      </c>
      <c r="C24" s="14">
        <f>LN(VLOOKUP($B24,'[1]Dati finali'!$B$4:$O$40,'[1]Dati finali'!$O$42,FALSE))</f>
        <v>-4.8283137373023015</v>
      </c>
      <c r="D24" s="2">
        <f>VLOOKUP($B24,'[1]Dati finali'!$B$4:$O$40,'[1]Dati finali'!C$42,FALSE)</f>
        <v>0.28600000000000003</v>
      </c>
      <c r="E24" s="6">
        <f>VLOOKUP($B24,'[1]Dati finali'!$B$4:$O$40,'[1]Dati finali'!D$42,FALSE)</f>
        <v>7035.4829747167596</v>
      </c>
      <c r="F24" s="5">
        <f>VLOOKUP($B24,'[1]Dati finali'!$B$4:$O$40,'[1]Dati finali'!E$42,FALSE)</f>
        <v>0.30480000000000002</v>
      </c>
      <c r="G24" s="5">
        <f>VLOOKUP($B24,'[1]Dati finali'!$B$4:$O$40,'[1]Dati finali'!G$42,FALSE)</f>
        <v>1.2192982456140351</v>
      </c>
      <c r="H24" s="2">
        <f>VLOOKUP($B24,'[1]Dati finali'!$B$4:$O$40,'[1]Dati finali'!H$42,FALSE)</f>
        <v>0.29015868125096289</v>
      </c>
      <c r="I24" s="4">
        <f>VLOOKUP($B24,'[1]Dati finali'!$B$4:$O$40,'[1]Dati finali'!I$42,FALSE)</f>
        <v>0.77260999999999991</v>
      </c>
      <c r="J24">
        <f>VLOOKUP($B24,'[1]Dati finali'!$B$4:$O$40,'[1]Dati finali'!J$42,FALSE)</f>
        <v>44420.07979267578</v>
      </c>
      <c r="K24">
        <f>VLOOKUP($B24,'[1]Dati finali'!$B$4:$O$40,'[1]Dati finali'!K$42,FALSE)</f>
        <v>30</v>
      </c>
      <c r="L24" s="7">
        <f>VLOOKUP($B24,'[1]Dati finali'!$B$4:$O$40,'[1]Dati finali'!L$42,FALSE)</f>
        <v>5829.8341499999997</v>
      </c>
    </row>
    <row r="25" spans="2:12" x14ac:dyDescent="0.35">
      <c r="B25" t="s">
        <v>13</v>
      </c>
      <c r="C25" s="14">
        <f>LN(VLOOKUP($B25,'[1]Dati finali'!$B$4:$O$40,'[1]Dati finali'!$O$42,FALSE))</f>
        <v>-5.1159958097540823</v>
      </c>
      <c r="D25" s="2">
        <f>VLOOKUP($B25,'[1]Dati finali'!$B$4:$O$40,'[1]Dati finali'!C$42,FALSE)</f>
        <v>0.35200000000000004</v>
      </c>
      <c r="E25" s="6">
        <f>VLOOKUP($B25,'[1]Dati finali'!$B$4:$O$40,'[1]Dati finali'!D$42,FALSE)</f>
        <v>6939.5223108140935</v>
      </c>
      <c r="F25" s="5">
        <f>VLOOKUP($B25,'[1]Dati finali'!$B$4:$O$40,'[1]Dati finali'!E$42,FALSE)</f>
        <v>0.17230000000000001</v>
      </c>
      <c r="G25" s="5">
        <f>VLOOKUP($B25,'[1]Dati finali'!$B$4:$O$40,'[1]Dati finali'!G$42,FALSE)</f>
        <v>1.2192982456140351</v>
      </c>
      <c r="H25" s="2">
        <f>VLOOKUP($B25,'[1]Dati finali'!$B$4:$O$40,'[1]Dati finali'!H$42,FALSE)</f>
        <v>0.17483279395900755</v>
      </c>
      <c r="I25" s="4">
        <f>VLOOKUP($B25,'[1]Dati finali'!$B$4:$O$40,'[1]Dati finali'!I$42,FALSE)</f>
        <v>0.80180000000000007</v>
      </c>
      <c r="J25">
        <f>VLOOKUP($B25,'[1]Dati finali'!$B$4:$O$40,'[1]Dati finali'!J$42,FALSE)</f>
        <v>37588.058140447843</v>
      </c>
      <c r="K25">
        <f>VLOOKUP($B25,'[1]Dati finali'!$B$4:$O$40,'[1]Dati finali'!K$42,FALSE)</f>
        <v>10</v>
      </c>
      <c r="L25" s="7">
        <f>VLOOKUP($B25,'[1]Dati finali'!$B$4:$O$40,'[1]Dati finali'!L$42,FALSE)</f>
        <v>5422.6711299999997</v>
      </c>
    </row>
    <row r="26" spans="2:12" x14ac:dyDescent="0.35">
      <c r="B26" t="s">
        <v>22</v>
      </c>
      <c r="C26" s="14">
        <f>LN(VLOOKUP($B26,'[1]Dati finali'!$B$4:$O$40,'[1]Dati finali'!$O$42,FALSE))</f>
        <v>-4.4228486291941369</v>
      </c>
      <c r="D26" s="2">
        <f>VLOOKUP($B26,'[1]Dati finali'!$B$4:$O$40,'[1]Dati finali'!C$42,FALSE)</f>
        <v>0.39899999999999997</v>
      </c>
      <c r="E26" s="6">
        <f>VLOOKUP($B26,'[1]Dati finali'!$B$4:$O$40,'[1]Dati finali'!D$42,FALSE)</f>
        <v>13914.678448875555</v>
      </c>
      <c r="F26" s="5">
        <f>VLOOKUP($B26,'[1]Dati finali'!$B$4:$O$40,'[1]Dati finali'!E$42,FALSE)</f>
        <v>0.16165000000000002</v>
      </c>
      <c r="G26" s="5">
        <f>VLOOKUP($B26,'[1]Dati finali'!$B$4:$O$40,'[1]Dati finali'!G$42,FALSE)</f>
        <v>1.0438596491228072</v>
      </c>
      <c r="H26" s="2">
        <f>VLOOKUP($B26,'[1]Dati finali'!$B$4:$O$40,'[1]Dati finali'!H$42,FALSE)</f>
        <v>0.19813043478260869</v>
      </c>
      <c r="I26" s="4">
        <f>VLOOKUP($B26,'[1]Dati finali'!$B$4:$O$40,'[1]Dati finali'!I$42,FALSE)</f>
        <v>0.90727000000000002</v>
      </c>
      <c r="J26">
        <f>VLOOKUP($B26,'[1]Dati finali'!$B$4:$O$40,'[1]Dati finali'!J$42,FALSE)</f>
        <v>91004.175298679198</v>
      </c>
      <c r="K26">
        <f>VLOOKUP($B26,'[1]Dati finali'!$B$4:$O$40,'[1]Dati finali'!K$42,FALSE)</f>
        <v>20</v>
      </c>
      <c r="L26" s="7">
        <f>VLOOKUP($B26,'[1]Dati finali'!$B$4:$O$40,'[1]Dati finali'!L$42,FALSE)</f>
        <v>5509.6559569999999</v>
      </c>
    </row>
    <row r="27" spans="2:12" x14ac:dyDescent="0.35">
      <c r="B27" t="s">
        <v>34</v>
      </c>
      <c r="C27" s="14">
        <f>LN(VLOOKUP($B27,'[1]Dati finali'!$B$4:$O$40,'[1]Dati finali'!$O$42,FALSE))</f>
        <v>-4.2686979493668789</v>
      </c>
      <c r="D27" s="2">
        <f>VLOOKUP($B27,'[1]Dati finali'!$B$4:$O$40,'[1]Dati finali'!C$42,FALSE)</f>
        <v>0.42799999999999999</v>
      </c>
      <c r="E27" s="6">
        <f>VLOOKUP($B27,'[1]Dati finali'!$B$4:$O$40,'[1]Dati finali'!D$42,FALSE)</f>
        <v>5129.5277927901998</v>
      </c>
      <c r="F27" s="5">
        <f>VLOOKUP($B27,'[1]Dati finali'!$B$4:$O$40,'[1]Dati finali'!E$42,FALSE)</f>
        <v>0.18109999999999998</v>
      </c>
      <c r="G27" s="5">
        <f>VLOOKUP($B27,'[1]Dati finali'!$B$4:$O$40,'[1]Dati finali'!G$42,FALSE)</f>
        <v>1.2807017543859649</v>
      </c>
      <c r="H27" s="2">
        <f>VLOOKUP($B27,'[1]Dati finali'!$B$4:$O$40,'[1]Dati finali'!H$42,FALSE)</f>
        <v>0.24521508544490278</v>
      </c>
      <c r="I27" s="4">
        <f>VLOOKUP($B27,'[1]Dati finali'!$B$4:$O$40,'[1]Dati finali'!I$42,FALSE)</f>
        <v>0.83143</v>
      </c>
      <c r="J27">
        <f>VLOOKUP($B27,'[1]Dati finali'!$B$4:$O$40,'[1]Dati finali'!J$42,FALSE)</f>
        <v>37955.073294435715</v>
      </c>
      <c r="K27">
        <f>VLOOKUP($B27,'[1]Dati finali'!$B$4:$O$40,'[1]Dati finali'!K$42,FALSE)</f>
        <v>12</v>
      </c>
      <c r="L27" s="7">
        <f>VLOOKUP($B27,'[1]Dati finali'!$B$4:$O$40,'[1]Dati finali'!L$42,FALSE)</f>
        <v>5729.8941359999999</v>
      </c>
    </row>
    <row r="28" spans="2:12" x14ac:dyDescent="0.35">
      <c r="B28" t="s">
        <v>27</v>
      </c>
      <c r="C28" s="14">
        <f>LN(VLOOKUP($B28,'[1]Dati finali'!$B$4:$O$40,'[1]Dati finali'!$O$42,FALSE))</f>
        <v>-4.5098600061837661</v>
      </c>
      <c r="D28" s="2">
        <f>VLOOKUP($B28,'[1]Dati finali'!$B$4:$O$40,'[1]Dati finali'!C$42,FALSE)</f>
        <v>0.24</v>
      </c>
      <c r="E28" s="6">
        <f>VLOOKUP($B28,'[1]Dati finali'!$B$4:$O$40,'[1]Dati finali'!D$42,FALSE)</f>
        <v>4662.6007998029436</v>
      </c>
      <c r="F28" s="5">
        <f>VLOOKUP($B28,'[1]Dati finali'!$B$4:$O$40,'[1]Dati finali'!E$42,FALSE)</f>
        <v>0.22570000000000001</v>
      </c>
      <c r="G28" s="5">
        <f>VLOOKUP($B28,'[1]Dati finali'!$B$4:$O$40,'[1]Dati finali'!G$42,FALSE)</f>
        <v>1.3508771929824563</v>
      </c>
      <c r="H28" s="2">
        <f>VLOOKUP($B28,'[1]Dati finali'!$B$4:$O$40,'[1]Dati finali'!H$42,FALSE)</f>
        <v>0.53502487562189049</v>
      </c>
      <c r="I28" s="4">
        <f>VLOOKUP($B28,'[1]Dati finali'!$B$4:$O$40,'[1]Dati finali'!I$42,FALSE)</f>
        <v>0.64651999999999998</v>
      </c>
      <c r="J28">
        <f>VLOOKUP($B28,'[1]Dati finali'!$B$4:$O$40,'[1]Dati finali'!J$42,FALSE)</f>
        <v>27783.081655469832</v>
      </c>
      <c r="K28">
        <f>VLOOKUP($B28,'[1]Dati finali'!$B$4:$O$40,'[1]Dati finali'!K$42,FALSE)</f>
        <v>7</v>
      </c>
      <c r="L28" s="7">
        <f>VLOOKUP($B28,'[1]Dati finali'!$B$4:$O$40,'[1]Dati finali'!L$42,FALSE)</f>
        <v>4297.4206020000001</v>
      </c>
    </row>
    <row r="29" spans="2:12" x14ac:dyDescent="0.35">
      <c r="B29" t="s">
        <v>5</v>
      </c>
      <c r="C29" s="14">
        <f>LN(VLOOKUP($B29,'[1]Dati finali'!$B$4:$O$40,'[1]Dati finali'!$O$42,FALSE))</f>
        <v>-5.2983173665480363</v>
      </c>
      <c r="D29" s="2">
        <f>VLOOKUP($B29,'[1]Dati finali'!$B$4:$O$40,'[1]Dati finali'!C$42,FALSE)</f>
        <v>0.32400000000000001</v>
      </c>
      <c r="E29" s="6">
        <f>VLOOKUP($B29,'[1]Dati finali'!$B$4:$O$40,'[1]Dati finali'!D$42,FALSE)</f>
        <v>8355.8419518213377</v>
      </c>
      <c r="F29" s="5">
        <f>VLOOKUP($B29,'[1]Dati finali'!$B$4:$O$40,'[1]Dati finali'!E$42,FALSE)</f>
        <v>0.19640000000000002</v>
      </c>
      <c r="G29" s="5">
        <f>VLOOKUP($B29,'[1]Dati finali'!$B$4:$O$40,'[1]Dati finali'!G$42,FALSE)</f>
        <v>1.0526315789473684</v>
      </c>
      <c r="H29" s="2">
        <f>VLOOKUP($B29,'[1]Dati finali'!$B$4:$O$40,'[1]Dati finali'!H$42,FALSE)</f>
        <v>0.74774668630338736</v>
      </c>
      <c r="I29" s="4">
        <f>VLOOKUP($B29,'[1]Dati finali'!$B$4:$O$40,'[1]Dati finali'!I$42,FALSE)</f>
        <v>0.58094000000000001</v>
      </c>
      <c r="J29">
        <f>VLOOKUP($B29,'[1]Dati finali'!$B$4:$O$40,'[1]Dati finali'!J$42,FALSE)</f>
        <v>45962.942412958422</v>
      </c>
      <c r="K29">
        <f>VLOOKUP($B29,'[1]Dati finali'!$B$4:$O$40,'[1]Dati finali'!K$42,FALSE)</f>
        <v>18</v>
      </c>
      <c r="L29" s="7">
        <f>VLOOKUP($B29,'[1]Dati finali'!$B$4:$O$40,'[1]Dati finali'!L$42,FALSE)</f>
        <v>5352.3429720000004</v>
      </c>
    </row>
    <row r="30" spans="2:12" x14ac:dyDescent="0.35">
      <c r="B30" t="s">
        <v>2</v>
      </c>
      <c r="C30" s="14">
        <f>LN(VLOOKUP($B30,'[1]Dati finali'!$B$4:$O$40,'[1]Dati finali'!$O$42,FALSE))</f>
        <v>-5.521460917862246</v>
      </c>
      <c r="D30" s="2">
        <f>VLOOKUP($B30,'[1]Dati finali'!$B$4:$O$40,'[1]Dati finali'!C$42,FALSE)</f>
        <v>9.6811743000000006E-2</v>
      </c>
      <c r="E30" s="6">
        <f>VLOOKUP($B30,'[1]Dati finali'!$B$4:$O$40,'[1]Dati finali'!D$42,FALSE)</f>
        <v>3927.0444999890051</v>
      </c>
      <c r="F30" s="5">
        <f>VLOOKUP($B30,'[1]Dati finali'!$B$4:$O$40,'[1]Dati finali'!E$42,FALSE)</f>
        <v>6.8241469816272965E-2</v>
      </c>
      <c r="G30" s="5">
        <f>VLOOKUP($B30,'[1]Dati finali'!$B$4:$O$40,'[1]Dati finali'!G$42,FALSE)</f>
        <v>0.8421052631578948</v>
      </c>
      <c r="H30" s="2">
        <f>VLOOKUP($B30,'[1]Dati finali'!$B$4:$O$40,'[1]Dati finali'!H$42,FALSE)</f>
        <v>0.24825304897932565</v>
      </c>
      <c r="I30" s="4">
        <f>VLOOKUP($B30,'[1]Dati finali'!$B$4:$O$40,'[1]Dati finali'!I$42,FALSE)</f>
        <v>0.5796</v>
      </c>
      <c r="J30">
        <f>VLOOKUP($B30,'[1]Dati finali'!$B$4:$O$40,'[1]Dati finali'!J$42,FALSE)</f>
        <v>14742.756017137894</v>
      </c>
      <c r="K30">
        <f>VLOOKUP($B30,'[1]Dati finali'!$B$4:$O$40,'[1]Dati finali'!K$42,FALSE)</f>
        <v>109</v>
      </c>
      <c r="L30" s="7">
        <f>VLOOKUP($B30,'[1]Dati finali'!$B$4:$O$40,'[1]Dati finali'!L$42,FALSE)</f>
        <v>4432.5246950000001</v>
      </c>
    </row>
    <row r="31" spans="2:12" x14ac:dyDescent="0.35">
      <c r="B31" t="s">
        <v>24</v>
      </c>
      <c r="C31" s="14">
        <f>LN(VLOOKUP($B31,'[1]Dati finali'!$B$4:$O$40,'[1]Dati finali'!$O$42,FALSE))</f>
        <v>-5.8091429903140277</v>
      </c>
      <c r="D31" s="2">
        <f>VLOOKUP($B31,'[1]Dati finali'!$B$4:$O$40,'[1]Dati finali'!C$42,FALSE)</f>
        <v>0.37200000000000005</v>
      </c>
      <c r="E31" s="6">
        <f>VLOOKUP($B31,'[1]Dati finali'!$B$4:$O$40,'[1]Dati finali'!D$42,FALSE)</f>
        <v>6712.7747582450002</v>
      </c>
      <c r="F31" s="5">
        <f>VLOOKUP($B31,'[1]Dati finali'!$B$4:$O$40,'[1]Dati finali'!E$42,FALSE)</f>
        <v>0.15589999999999998</v>
      </c>
      <c r="G31" s="5">
        <f>VLOOKUP($B31,'[1]Dati finali'!$B$4:$O$40,'[1]Dati finali'!G$42,FALSE)</f>
        <v>1.4736842105263159</v>
      </c>
      <c r="H31" s="2">
        <f>VLOOKUP($B31,'[1]Dati finali'!$B$4:$O$40,'[1]Dati finali'!H$42,FALSE)</f>
        <v>0.12103298611111112</v>
      </c>
      <c r="I31" s="4">
        <f>VLOOKUP($B31,'[1]Dati finali'!$B$4:$O$40,'[1]Dati finali'!I$42,FALSE)</f>
        <v>0.91076999999999997</v>
      </c>
      <c r="J31">
        <f>VLOOKUP($B31,'[1]Dati finali'!$B$4:$O$40,'[1]Dati finali'!J$42,FALSE)</f>
        <v>46055.498481981653</v>
      </c>
      <c r="K31">
        <f>VLOOKUP($B31,'[1]Dati finali'!$B$4:$O$40,'[1]Dati finali'!K$42,FALSE)</f>
        <v>36</v>
      </c>
      <c r="L31" s="7">
        <f>VLOOKUP($B31,'[1]Dati finali'!$B$4:$O$40,'[1]Dati finali'!L$42,FALSE)</f>
        <v>5816.8789630000001</v>
      </c>
    </row>
    <row r="32" spans="2:12" x14ac:dyDescent="0.35">
      <c r="B32" t="s">
        <v>12</v>
      </c>
      <c r="C32" s="14">
        <f>LN(VLOOKUP($B32,'[1]Dati finali'!$B$4:$O$40,'[1]Dati finali'!$O$42,FALSE))</f>
        <v>-3.8167128256238212</v>
      </c>
      <c r="D32" s="2">
        <f>VLOOKUP($B32,'[1]Dati finali'!$B$4:$O$40,'[1]Dati finali'!C$42,FALSE)</f>
        <v>0.43700000000000006</v>
      </c>
      <c r="E32" s="6">
        <f>VLOOKUP($B32,'[1]Dati finali'!$B$4:$O$40,'[1]Dati finali'!D$42,FALSE)</f>
        <v>15249.989380230236</v>
      </c>
      <c r="F32" s="5">
        <f>VLOOKUP($B32,'[1]Dati finali'!$B$4:$O$40,'[1]Dati finali'!E$42,FALSE)</f>
        <v>0.15899999999999997</v>
      </c>
      <c r="G32" s="5">
        <f>VLOOKUP($B32,'[1]Dati finali'!$B$4:$O$40,'[1]Dati finali'!G$42,FALSE)</f>
        <v>1.2719298245614037</v>
      </c>
      <c r="H32" s="2">
        <f>VLOOKUP($B32,'[1]Dati finali'!$B$4:$O$40,'[1]Dati finali'!H$42,FALSE)</f>
        <v>0.4419622093023256</v>
      </c>
      <c r="I32" s="4">
        <f>VLOOKUP($B32,'[1]Dati finali'!$B$4:$O$40,'[1]Dati finali'!I$42,FALSE)</f>
        <v>0.85325000000000006</v>
      </c>
      <c r="J32">
        <f>VLOOKUP($B32,'[1]Dati finali'!$B$4:$O$40,'[1]Dati finali'!J$42,FALSE)</f>
        <v>39356.000800448739</v>
      </c>
      <c r="K32">
        <f>VLOOKUP($B32,'[1]Dati finali'!$B$4:$O$40,'[1]Dati finali'!K$42,FALSE)</f>
        <v>1</v>
      </c>
      <c r="L32" s="7">
        <f>VLOOKUP($B32,'[1]Dati finali'!$B$4:$O$40,'[1]Dati finali'!L$42,FALSE)</f>
        <v>6690.428715</v>
      </c>
    </row>
    <row r="33" spans="2:12" x14ac:dyDescent="0.35">
      <c r="B33" t="s">
        <v>33</v>
      </c>
      <c r="C33" s="14">
        <f>LN(VLOOKUP($B33,'[1]Dati finali'!$B$4:$O$40,'[1]Dati finali'!$O$42,FALSE))</f>
        <v>-4.4228486291941369</v>
      </c>
      <c r="D33" s="2">
        <f>VLOOKUP($B33,'[1]Dati finali'!$B$4:$O$40,'[1]Dati finali'!C$42,FALSE)</f>
        <v>0.42599999999999999</v>
      </c>
      <c r="E33" s="6">
        <f>VLOOKUP($B33,'[1]Dati finali'!$B$4:$O$40,'[1]Dati finali'!D$42,FALSE)</f>
        <v>7520.1660249450188</v>
      </c>
      <c r="F33" s="5">
        <f>VLOOKUP($B33,'[1]Dati finali'!$B$4:$O$40,'[1]Dati finali'!E$42,FALSE)</f>
        <v>0.17543859649122809</v>
      </c>
      <c r="G33" s="5">
        <f>VLOOKUP($B33,'[1]Dati finali'!$B$4:$O$40,'[1]Dati finali'!G$42,FALSE)</f>
        <v>1.2719298245614037</v>
      </c>
      <c r="H33" s="2">
        <f>VLOOKUP($B33,'[1]Dati finali'!$B$4:$O$40,'[1]Dati finali'!H$42,FALSE)</f>
        <v>0.56096439169139467</v>
      </c>
      <c r="I33" s="4">
        <f>VLOOKUP($B33,'[1]Dati finali'!$B$4:$O$40,'[1]Dati finali'!I$42,FALSE)</f>
        <v>0.73760999999999999</v>
      </c>
      <c r="J33">
        <f>VLOOKUP($B33,'[1]Dati finali'!$B$4:$O$40,'[1]Dati finali'!J$42,FALSE)</f>
        <v>56765.024125018397</v>
      </c>
      <c r="K33">
        <f>VLOOKUP($B33,'[1]Dati finali'!$B$4:$O$40,'[1]Dati finali'!K$42,FALSE)</f>
        <v>16</v>
      </c>
      <c r="L33" s="7">
        <f>VLOOKUP($B33,'[1]Dati finali'!$B$4:$O$40,'[1]Dati finali'!L$42,FALSE)</f>
        <v>5213.5373970000001</v>
      </c>
    </row>
    <row r="34" spans="2:12" x14ac:dyDescent="0.35">
      <c r="B34" t="s">
        <v>10</v>
      </c>
      <c r="C34" s="14">
        <f>LN(VLOOKUP($B34,'[1]Dati finali'!$B$4:$O$40,'[1]Dati finali'!$O$42,FALSE))</f>
        <v>-5.8091429903140277</v>
      </c>
      <c r="D34" s="2">
        <f>VLOOKUP($B34,'[1]Dati finali'!$B$4:$O$40,'[1]Dati finali'!C$42,FALSE)</f>
        <v>0.39100000000000001</v>
      </c>
      <c r="E34" s="6">
        <f>VLOOKUP($B34,'[1]Dati finali'!$B$4:$O$40,'[1]Dati finali'!D$42,FALSE)</f>
        <v>5858.8015362874821</v>
      </c>
      <c r="F34" s="5">
        <f>VLOOKUP($B34,'[1]Dati finali'!$B$4:$O$40,'[1]Dati finali'!E$42,FALSE)</f>
        <v>0.30295</v>
      </c>
      <c r="G34" s="5">
        <f>VLOOKUP($B34,'[1]Dati finali'!$B$4:$O$40,'[1]Dati finali'!G$42,FALSE)</f>
        <v>1.3596491228070178</v>
      </c>
      <c r="H34" s="2">
        <f>VLOOKUP($B34,'[1]Dati finali'!$B$4:$O$40,'[1]Dati finali'!H$42,FALSE)</f>
        <v>0.60297712418300653</v>
      </c>
      <c r="I34" s="4">
        <f>VLOOKUP($B34,'[1]Dati finali'!$B$4:$O$40,'[1]Dati finali'!I$42,FALSE)</f>
        <v>0.87757000000000007</v>
      </c>
      <c r="J34">
        <f>VLOOKUP($B34,'[1]Dati finali'!$B$4:$O$40,'[1]Dati finali'!J$42,FALSE)</f>
        <v>45056.267280748551</v>
      </c>
      <c r="K34">
        <f>VLOOKUP($B34,'[1]Dati finali'!$B$4:$O$40,'[1]Dati finali'!K$42,FALSE)</f>
        <v>4</v>
      </c>
      <c r="L34" s="7">
        <f>VLOOKUP($B34,'[1]Dati finali'!$B$4:$O$40,'[1]Dati finali'!L$42,FALSE)</f>
        <v>6183.3256810000003</v>
      </c>
    </row>
    <row r="35" spans="2:12" x14ac:dyDescent="0.35">
      <c r="B35" t="s">
        <v>32</v>
      </c>
      <c r="C35" s="14">
        <f>LN(VLOOKUP($B35,'[1]Dati finali'!$B$4:$O$40,'[1]Dati finali'!$O$42,FALSE))</f>
        <v>-3.1700856606987688</v>
      </c>
      <c r="D35" s="2">
        <f>VLOOKUP($B35,'[1]Dati finali'!$B$4:$O$40,'[1]Dati finali'!C$42,FALSE)</f>
        <v>0.41899999999999998</v>
      </c>
      <c r="E35" s="6">
        <f>VLOOKUP($B35,'[1]Dati finali'!$B$4:$O$40,'[1]Dati finali'!D$42,FALSE)</f>
        <v>13480.14822439102</v>
      </c>
      <c r="F35" s="5">
        <f>VLOOKUP($B35,'[1]Dati finali'!$B$4:$O$40,'[1]Dati finali'!E$42,FALSE)</f>
        <v>0.19645000000000001</v>
      </c>
      <c r="G35" s="5">
        <f>VLOOKUP($B35,'[1]Dati finali'!$B$4:$O$40,'[1]Dati finali'!G$42,FALSE)</f>
        <v>1.2456140350877194</v>
      </c>
      <c r="H35" s="2">
        <f>VLOOKUP($B35,'[1]Dati finali'!$B$4:$O$40,'[1]Dati finali'!H$42,FALSE)</f>
        <v>0.57096156310057655</v>
      </c>
      <c r="I35" s="4">
        <f>VLOOKUP($B35,'[1]Dati finali'!$B$4:$O$40,'[1]Dati finali'!I$42,FALSE)</f>
        <v>0.87146000000000001</v>
      </c>
      <c r="J35">
        <f>VLOOKUP($B35,'[1]Dati finali'!$B$4:$O$40,'[1]Dati finali'!J$42,FALSE)</f>
        <v>44042.249785595603</v>
      </c>
      <c r="K35">
        <f>VLOOKUP($B35,'[1]Dati finali'!$B$4:$O$40,'[1]Dati finali'!K$42,FALSE)</f>
        <v>3</v>
      </c>
      <c r="L35" s="7">
        <f>VLOOKUP($B35,'[1]Dati finali'!$B$4:$O$40,'[1]Dati finali'!L$42,FALSE)</f>
        <v>6588.63796</v>
      </c>
    </row>
    <row r="36" spans="2:12" x14ac:dyDescent="0.35">
      <c r="B36" t="s">
        <v>17</v>
      </c>
      <c r="C36" s="14">
        <f>LN(VLOOKUP($B36,'[1]Dati finali'!$B$4:$O$40,'[1]Dati finali'!$O$42,FALSE))</f>
        <v>-2.3025850929940455</v>
      </c>
      <c r="D36" s="2">
        <f>VLOOKUP($B36,'[1]Dati finali'!$B$4:$O$40,'[1]Dati finali'!C$42,FALSE)</f>
        <v>0.42499999999999999</v>
      </c>
      <c r="E36" s="6">
        <f>VLOOKUP($B36,'[1]Dati finali'!$B$4:$O$40,'[1]Dati finali'!D$42,FALSE)</f>
        <v>53832.479091958725</v>
      </c>
      <c r="F36" s="5">
        <f>VLOOKUP($B36,'[1]Dati finali'!$B$4:$O$40,'[1]Dati finali'!E$42,FALSE)</f>
        <v>0.15579999999999999</v>
      </c>
      <c r="G36" s="5">
        <f>VLOOKUP($B36,'[1]Dati finali'!$B$4:$O$40,'[1]Dati finali'!G$42,FALSE)</f>
        <v>1.4824561403508774</v>
      </c>
      <c r="H36" s="2">
        <f>VLOOKUP($B36,'[1]Dati finali'!$B$4:$O$40,'[1]Dati finali'!H$42,FALSE)</f>
        <v>0.99986000000000008</v>
      </c>
      <c r="I36" s="4">
        <f>VLOOKUP($B36,'[1]Dati finali'!$B$4:$O$40,'[1]Dati finali'!I$42,FALSE)</f>
        <v>0.93772999999999995</v>
      </c>
      <c r="J36">
        <f>VLOOKUP($B36,'[1]Dati finali'!$B$4:$O$40,'[1]Dati finali'!J$42,FALSE)</f>
        <v>46625.174468334641</v>
      </c>
      <c r="K36">
        <f>VLOOKUP($B36,'[1]Dati finali'!$B$4:$O$40,'[1]Dati finali'!K$42,FALSE)</f>
        <v>2</v>
      </c>
      <c r="L36" s="7">
        <f>VLOOKUP($B36,'[1]Dati finali'!$B$4:$O$40,'[1]Dati finali'!L$42,FALSE)</f>
        <v>7125.3528500000002</v>
      </c>
    </row>
    <row r="37" spans="2:12" x14ac:dyDescent="0.35">
      <c r="B37" t="s">
        <v>25</v>
      </c>
      <c r="C37" s="14">
        <f>LN(VLOOKUP($B37,'[1]Dati finali'!$B$4:$O$40,'[1]Dati finali'!$O$42,FALSE))</f>
        <v>-1.6928195213731514</v>
      </c>
      <c r="D37" s="2">
        <f>VLOOKUP($B37,'[1]Dati finali'!$B$4:$O$40,'[1]Dati finali'!C$42,FALSE)</f>
        <v>0.43200000000000005</v>
      </c>
      <c r="E37" s="6">
        <f>VLOOKUP($B37,'[1]Dati finali'!$B$4:$O$40,'[1]Dati finali'!D$42,FALSE)</f>
        <v>22999.93459512827</v>
      </c>
      <c r="F37" s="5">
        <f>VLOOKUP($B37,'[1]Dati finali'!$B$4:$O$40,'[1]Dati finali'!E$42,FALSE)</f>
        <v>0.16239999999999999</v>
      </c>
      <c r="G37" s="5">
        <f>VLOOKUP($B37,'[1]Dati finali'!$B$4:$O$40,'[1]Dati finali'!G$42,FALSE)</f>
        <v>1.56140350877193</v>
      </c>
      <c r="H37" s="2">
        <f>VLOOKUP($B37,'[1]Dati finali'!$B$4:$O$40,'[1]Dati finali'!H$42,FALSE)</f>
        <v>0.97569731543624161</v>
      </c>
      <c r="I37" s="4">
        <f>VLOOKUP($B37,'[1]Dati finali'!$B$4:$O$40,'[1]Dati finali'!I$42,FALSE)</f>
        <v>0.81870999999999994</v>
      </c>
      <c r="J37">
        <f>VLOOKUP($B37,'[1]Dati finali'!$B$4:$O$40,'[1]Dati finali'!J$42,FALSE)</f>
        <v>53872.17663996949</v>
      </c>
      <c r="K37">
        <f>VLOOKUP($B37,'[1]Dati finali'!$B$4:$O$40,'[1]Dati finali'!K$42,FALSE)</f>
        <v>17</v>
      </c>
      <c r="L37" s="7">
        <f>VLOOKUP($B37,'[1]Dati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0.7978250814085579</v>
      </c>
    </row>
    <row r="45" spans="2:12" x14ac:dyDescent="0.35">
      <c r="B45" t="s">
        <v>49</v>
      </c>
      <c r="C45">
        <v>0.63652486052457202</v>
      </c>
    </row>
    <row r="46" spans="2:12" x14ac:dyDescent="0.35">
      <c r="B46" t="s">
        <v>50</v>
      </c>
      <c r="C46">
        <v>0.50022168322128646</v>
      </c>
    </row>
    <row r="47" spans="2:12" x14ac:dyDescent="0.35">
      <c r="B47" t="s">
        <v>51</v>
      </c>
      <c r="C47">
        <v>0.93780810815156679</v>
      </c>
    </row>
    <row r="48" spans="2:12"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36.964077044489514</v>
      </c>
      <c r="E52">
        <v>4.1071196716099463</v>
      </c>
      <c r="F52">
        <v>4.6699194627595002</v>
      </c>
      <c r="G52">
        <v>1.1927335514117191E-3</v>
      </c>
    </row>
    <row r="53" spans="2:10" x14ac:dyDescent="0.35">
      <c r="B53" t="s">
        <v>55</v>
      </c>
      <c r="C53">
        <v>24</v>
      </c>
      <c r="D53">
        <v>21.107617145155697</v>
      </c>
      <c r="E53">
        <v>0.87948404771482069</v>
      </c>
    </row>
    <row r="54" spans="2:10" ht="15" thickBot="1" x14ac:dyDescent="0.4">
      <c r="B54" s="8" t="s">
        <v>56</v>
      </c>
      <c r="C54" s="8">
        <v>33</v>
      </c>
      <c r="D54" s="8">
        <v>58.071694189645214</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-10.019021989548557</v>
      </c>
      <c r="D57">
        <v>1.9082197277536648</v>
      </c>
      <c r="E57">
        <v>-5.2504550937343257</v>
      </c>
      <c r="F57">
        <v>2.2069115244755841E-5</v>
      </c>
      <c r="G57">
        <v>-13.957393940929569</v>
      </c>
      <c r="H57">
        <v>-6.0806500381675459</v>
      </c>
      <c r="I57">
        <v>-13.957393940929569</v>
      </c>
      <c r="J57">
        <v>-6.0806500381675459</v>
      </c>
    </row>
    <row r="58" spans="2:10" x14ac:dyDescent="0.35">
      <c r="B58" t="s">
        <v>35</v>
      </c>
      <c r="C58">
        <v>-0.2809178190338068</v>
      </c>
      <c r="D58">
        <v>2.3145263932922706</v>
      </c>
      <c r="E58">
        <v>-0.12137162049563781</v>
      </c>
      <c r="F58">
        <v>0.90440718329223757</v>
      </c>
      <c r="G58">
        <v>-5.0578655129998253</v>
      </c>
      <c r="H58">
        <v>4.4960298749322121</v>
      </c>
      <c r="I58">
        <v>-5.0578655129998253</v>
      </c>
      <c r="J58">
        <v>4.4960298749322121</v>
      </c>
    </row>
    <row r="59" spans="2:10" x14ac:dyDescent="0.35">
      <c r="B59" t="s">
        <v>36</v>
      </c>
      <c r="C59">
        <v>4.2390604658711487E-5</v>
      </c>
      <c r="D59">
        <v>2.9706053607675485E-5</v>
      </c>
      <c r="E59">
        <v>1.4270022271742804</v>
      </c>
      <c r="F59">
        <v>0.16646080613915148</v>
      </c>
      <c r="G59">
        <v>-1.8919676653814963E-5</v>
      </c>
      <c r="H59">
        <v>1.0370088597123794E-4</v>
      </c>
      <c r="I59">
        <v>-1.8919676653814963E-5</v>
      </c>
      <c r="J59">
        <v>1.0370088597123794E-4</v>
      </c>
    </row>
    <row r="60" spans="2:10" x14ac:dyDescent="0.35">
      <c r="B60" t="s">
        <v>37</v>
      </c>
      <c r="C60">
        <v>1.8142612330676013</v>
      </c>
      <c r="D60">
        <v>3.9230038578424939</v>
      </c>
      <c r="E60">
        <v>0.46246735889405355</v>
      </c>
      <c r="F60">
        <v>0.64791170379476015</v>
      </c>
      <c r="G60">
        <v>-6.2824207863947166</v>
      </c>
      <c r="H60">
        <v>9.9109432525299184</v>
      </c>
      <c r="I60">
        <v>-6.2824207863947166</v>
      </c>
      <c r="J60">
        <v>9.9109432525299184</v>
      </c>
    </row>
    <row r="61" spans="2:10" x14ac:dyDescent="0.35">
      <c r="B61" t="s">
        <v>39</v>
      </c>
      <c r="C61">
        <v>0.6226860677466276</v>
      </c>
      <c r="D61">
        <v>1.0716548079196615</v>
      </c>
      <c r="E61">
        <v>0.58105097195934796</v>
      </c>
      <c r="F61">
        <v>0.56662333799386166</v>
      </c>
      <c r="G61">
        <v>-1.5891007488805196</v>
      </c>
      <c r="H61">
        <v>2.834472884373775</v>
      </c>
      <c r="I61">
        <v>-1.5891007488805196</v>
      </c>
      <c r="J61">
        <v>2.834472884373775</v>
      </c>
    </row>
    <row r="62" spans="2:10" x14ac:dyDescent="0.35">
      <c r="B62" t="s">
        <v>40</v>
      </c>
      <c r="C62">
        <v>1.7876027004911961</v>
      </c>
      <c r="D62">
        <v>0.9736189524034139</v>
      </c>
      <c r="E62">
        <v>1.8360393417552459</v>
      </c>
      <c r="F62" s="17">
        <v>7.87717891775776E-2</v>
      </c>
      <c r="G62">
        <v>-0.22184805494799487</v>
      </c>
      <c r="H62">
        <v>3.7970534559303868</v>
      </c>
      <c r="I62">
        <v>-0.22184805494799487</v>
      </c>
      <c r="J62">
        <v>3.7970534559303868</v>
      </c>
    </row>
    <row r="63" spans="2:10" x14ac:dyDescent="0.35">
      <c r="B63" t="s">
        <v>41</v>
      </c>
      <c r="C63">
        <v>3.1314926619640882</v>
      </c>
      <c r="D63">
        <v>2.0661712697298507</v>
      </c>
      <c r="E63">
        <v>1.5156016869664086</v>
      </c>
      <c r="F63">
        <v>0.14268127346875839</v>
      </c>
      <c r="G63">
        <v>-1.1328752497085017</v>
      </c>
      <c r="H63">
        <v>7.3958605736366785</v>
      </c>
      <c r="I63">
        <v>-1.1328752497085017</v>
      </c>
      <c r="J63">
        <v>7.3958605736366785</v>
      </c>
    </row>
    <row r="64" spans="2:10" x14ac:dyDescent="0.35">
      <c r="B64" t="s">
        <v>42</v>
      </c>
      <c r="C64">
        <v>1.2919699413183761E-5</v>
      </c>
      <c r="D64">
        <v>1.4277088790670187E-5</v>
      </c>
      <c r="E64">
        <v>0.90492533895471361</v>
      </c>
      <c r="F64">
        <v>0.3744999137706353</v>
      </c>
      <c r="G64">
        <v>-1.6546763606116043E-5</v>
      </c>
      <c r="H64">
        <v>4.2386162432483564E-5</v>
      </c>
      <c r="I64">
        <v>-1.6546763606116043E-5</v>
      </c>
      <c r="J64">
        <v>4.2386162432483564E-5</v>
      </c>
    </row>
    <row r="65" spans="2:10" x14ac:dyDescent="0.35">
      <c r="B65" t="s">
        <v>43</v>
      </c>
      <c r="C65">
        <v>3.3362782655889395E-3</v>
      </c>
      <c r="D65">
        <v>1.0047515695040508E-2</v>
      </c>
      <c r="E65">
        <v>0.33205006758394406</v>
      </c>
      <c r="F65">
        <v>0.74273397930611229</v>
      </c>
      <c r="G65">
        <v>-1.7400774925340173E-2</v>
      </c>
      <c r="H65">
        <v>2.4073331456518056E-2</v>
      </c>
      <c r="I65">
        <v>-1.7400774925340173E-2</v>
      </c>
      <c r="J65">
        <v>2.4073331456518056E-2</v>
      </c>
    </row>
    <row r="66" spans="2:10" ht="15" thickBot="1" x14ac:dyDescent="0.4">
      <c r="B66" s="8" t="s">
        <v>45</v>
      </c>
      <c r="C66" s="8">
        <v>-3.5976714940493047E-5</v>
      </c>
      <c r="D66" s="8">
        <v>2.4391141581936343E-4</v>
      </c>
      <c r="E66" s="8">
        <v>-0.14749910257229115</v>
      </c>
      <c r="F66" s="8">
        <v>0.88397023836824895</v>
      </c>
      <c r="G66" s="8">
        <v>-5.393851352147324E-4</v>
      </c>
      <c r="H66" s="8">
        <v>4.674317053337463E-4</v>
      </c>
      <c r="I66" s="8">
        <v>-5.393851352147324E-4</v>
      </c>
      <c r="J66" s="8">
        <v>4.674317053337463E-4</v>
      </c>
    </row>
    <row r="70" spans="2:10" x14ac:dyDescent="0.35">
      <c r="B70" t="s">
        <v>70</v>
      </c>
    </row>
    <row r="71" spans="2:10" ht="15" thickBot="1" x14ac:dyDescent="0.4"/>
    <row r="72" spans="2:10" x14ac:dyDescent="0.35">
      <c r="B72" s="9" t="s">
        <v>71</v>
      </c>
      <c r="C72" s="9" t="s">
        <v>83</v>
      </c>
      <c r="D72" s="9" t="s">
        <v>73</v>
      </c>
      <c r="E72" s="9" t="s">
        <v>84</v>
      </c>
    </row>
    <row r="73" spans="2:10" x14ac:dyDescent="0.35">
      <c r="B73">
        <v>1</v>
      </c>
      <c r="C73">
        <v>-6.1061429434595169</v>
      </c>
      <c r="D73">
        <v>-0.8016123355226199</v>
      </c>
      <c r="E73">
        <v>-1.0023092941729224</v>
      </c>
    </row>
    <row r="74" spans="2:10" x14ac:dyDescent="0.35">
      <c r="B74">
        <v>2</v>
      </c>
      <c r="C74">
        <v>-6.4707051261524322</v>
      </c>
      <c r="D74">
        <v>-0.43705015282970461</v>
      </c>
      <c r="E74">
        <v>-0.54647291563360412</v>
      </c>
    </row>
    <row r="75" spans="2:10" x14ac:dyDescent="0.35">
      <c r="B75">
        <v>3</v>
      </c>
      <c r="C75">
        <v>-5.5133638061540289</v>
      </c>
      <c r="D75">
        <v>-0.70124429226816254</v>
      </c>
      <c r="E75">
        <v>-0.87681244471849706</v>
      </c>
    </row>
    <row r="76" spans="2:10" x14ac:dyDescent="0.35">
      <c r="B76">
        <v>4</v>
      </c>
      <c r="C76">
        <v>-5.3588566661960737</v>
      </c>
      <c r="D76">
        <v>-1.5488986127860631</v>
      </c>
      <c r="E76">
        <v>-1.9366910993390143</v>
      </c>
    </row>
    <row r="77" spans="2:10" x14ac:dyDescent="0.35">
      <c r="B77">
        <v>5</v>
      </c>
      <c r="C77">
        <v>-6.7112892962627155</v>
      </c>
      <c r="D77">
        <v>-0.19646598271942128</v>
      </c>
      <c r="E77">
        <v>-0.24565450373229195</v>
      </c>
    </row>
    <row r="78" spans="2:10" x14ac:dyDescent="0.35">
      <c r="B78">
        <v>6</v>
      </c>
      <c r="C78">
        <v>-5.9202636057424094</v>
      </c>
      <c r="D78">
        <v>-0.98749167323972742</v>
      </c>
      <c r="E78">
        <v>-1.2347266105395653</v>
      </c>
    </row>
    <row r="79" spans="2:10" x14ac:dyDescent="0.35">
      <c r="B79">
        <v>7</v>
      </c>
      <c r="C79">
        <v>-6.4321814609909156</v>
      </c>
      <c r="D79">
        <v>-0.47557381799122123</v>
      </c>
      <c r="E79">
        <v>-0.59464162003835841</v>
      </c>
    </row>
    <row r="80" spans="2:10" x14ac:dyDescent="0.35">
      <c r="B80">
        <v>8</v>
      </c>
      <c r="C80">
        <v>-6.3206364661286409</v>
      </c>
      <c r="D80">
        <v>0.10602836770644952</v>
      </c>
      <c r="E80">
        <v>0.13257433012039729</v>
      </c>
    </row>
    <row r="81" spans="2:5" x14ac:dyDescent="0.35">
      <c r="B81">
        <v>9</v>
      </c>
      <c r="C81">
        <v>-6.5177293720589899</v>
      </c>
      <c r="D81">
        <v>0.30312127363679853</v>
      </c>
      <c r="E81">
        <v>0.37901271769928191</v>
      </c>
    </row>
    <row r="82" spans="2:5" x14ac:dyDescent="0.35">
      <c r="B82">
        <v>10</v>
      </c>
      <c r="C82">
        <v>-4.6697834072677233</v>
      </c>
      <c r="D82">
        <v>0.85307058164390215</v>
      </c>
      <c r="E82">
        <v>1.066650966654263</v>
      </c>
    </row>
    <row r="83" spans="2:5" x14ac:dyDescent="0.35">
      <c r="B83">
        <v>11</v>
      </c>
      <c r="C83">
        <v>-5.7746355950929074</v>
      </c>
      <c r="D83">
        <v>-0.43997250332928406</v>
      </c>
      <c r="E83">
        <v>-0.55012692510521455</v>
      </c>
    </row>
    <row r="84" spans="2:5" x14ac:dyDescent="0.35">
      <c r="B84">
        <v>12</v>
      </c>
      <c r="C84">
        <v>-5.3221715943918264</v>
      </c>
      <c r="D84">
        <v>-0.48697139592220129</v>
      </c>
      <c r="E84">
        <v>-0.60889277085658222</v>
      </c>
    </row>
    <row r="85" spans="2:5" x14ac:dyDescent="0.35">
      <c r="B85">
        <v>13</v>
      </c>
      <c r="C85">
        <v>-6.3466277628602041</v>
      </c>
      <c r="D85">
        <v>0.82516684499795812</v>
      </c>
      <c r="E85">
        <v>1.0317610662086203</v>
      </c>
    </row>
    <row r="86" spans="2:5" x14ac:dyDescent="0.35">
      <c r="B86">
        <v>14</v>
      </c>
      <c r="C86">
        <v>-5.6175029013574598</v>
      </c>
      <c r="D86">
        <v>-0.59710519706473164</v>
      </c>
      <c r="E86">
        <v>-0.74660039784286336</v>
      </c>
    </row>
    <row r="87" spans="2:5" x14ac:dyDescent="0.35">
      <c r="B87">
        <v>15</v>
      </c>
      <c r="C87">
        <v>-6.3365974880059781</v>
      </c>
      <c r="D87">
        <v>0.52745449769195041</v>
      </c>
      <c r="E87">
        <v>0.65951148936010107</v>
      </c>
    </row>
    <row r="88" spans="2:5" x14ac:dyDescent="0.35">
      <c r="B88">
        <v>16</v>
      </c>
      <c r="C88">
        <v>-6.4414179164707663</v>
      </c>
      <c r="D88">
        <v>0.63227492615673864</v>
      </c>
      <c r="E88">
        <v>0.79057545259233919</v>
      </c>
    </row>
    <row r="89" spans="2:5" x14ac:dyDescent="0.35">
      <c r="B89">
        <v>17</v>
      </c>
      <c r="C89">
        <v>-5.2114301716094245</v>
      </c>
      <c r="D89">
        <v>0.24958504168260109</v>
      </c>
      <c r="E89">
        <v>0.31207280112763214</v>
      </c>
    </row>
    <row r="90" spans="2:5" x14ac:dyDescent="0.35">
      <c r="B90">
        <v>18</v>
      </c>
      <c r="C90">
        <v>-4.7929535431161909</v>
      </c>
      <c r="D90">
        <v>-0.50536382343184538</v>
      </c>
      <c r="E90">
        <v>-0.63189004799216819</v>
      </c>
    </row>
    <row r="91" spans="2:5" x14ac:dyDescent="0.35">
      <c r="B91">
        <v>19</v>
      </c>
      <c r="C91">
        <v>-5.5458560824707144</v>
      </c>
      <c r="D91">
        <v>0.42986027271663207</v>
      </c>
      <c r="E91">
        <v>0.53748292964914035</v>
      </c>
    </row>
    <row r="92" spans="2:5" x14ac:dyDescent="0.35">
      <c r="B92">
        <v>20</v>
      </c>
      <c r="C92">
        <v>-5.7122485916528678</v>
      </c>
      <c r="D92">
        <v>-1.195506687329269</v>
      </c>
      <c r="E92">
        <v>-1.4948216374125338</v>
      </c>
    </row>
    <row r="93" spans="2:5" x14ac:dyDescent="0.35">
      <c r="B93">
        <v>21</v>
      </c>
      <c r="C93">
        <v>-5.0865441214481066</v>
      </c>
      <c r="D93">
        <v>0.25823038414580513</v>
      </c>
      <c r="E93">
        <v>0.32288264862895311</v>
      </c>
    </row>
    <row r="94" spans="2:5" x14ac:dyDescent="0.35">
      <c r="B94">
        <v>22</v>
      </c>
      <c r="C94">
        <v>-5.6046355817470666</v>
      </c>
      <c r="D94">
        <v>0.48863977199298425</v>
      </c>
      <c r="E94">
        <v>0.61097885257940299</v>
      </c>
    </row>
    <row r="95" spans="2:5" x14ac:dyDescent="0.35">
      <c r="B95">
        <v>23</v>
      </c>
      <c r="C95">
        <v>-4.3584436963293758</v>
      </c>
      <c r="D95">
        <v>-6.4404932864761122E-2</v>
      </c>
      <c r="E95">
        <v>-8.0529777225604574E-2</v>
      </c>
    </row>
    <row r="96" spans="2:5" x14ac:dyDescent="0.35">
      <c r="B96">
        <v>24</v>
      </c>
      <c r="C96">
        <v>-5.4295483803758904</v>
      </c>
      <c r="D96">
        <v>1.1608504310090115</v>
      </c>
      <c r="E96">
        <v>1.451488611869225</v>
      </c>
    </row>
    <row r="97" spans="2:5" x14ac:dyDescent="0.35">
      <c r="B97">
        <v>25</v>
      </c>
      <c r="C97">
        <v>-5.4294601473737716</v>
      </c>
      <c r="D97">
        <v>0.91960014119000544</v>
      </c>
      <c r="E97">
        <v>1.14983730612946</v>
      </c>
    </row>
    <row r="98" spans="2:5" x14ac:dyDescent="0.35">
      <c r="B98">
        <v>26</v>
      </c>
      <c r="C98">
        <v>-5.1268462109952395</v>
      </c>
      <c r="D98">
        <v>-0.17147115555279679</v>
      </c>
      <c r="E98">
        <v>-0.21440180655539498</v>
      </c>
    </row>
    <row r="99" spans="2:5" x14ac:dyDescent="0.35">
      <c r="B99">
        <v>27</v>
      </c>
      <c r="C99">
        <v>-6.5781236768242213</v>
      </c>
      <c r="D99">
        <v>1.0566627589619753</v>
      </c>
      <c r="E99">
        <v>1.3212158261305902</v>
      </c>
    </row>
    <row r="100" spans="2:5" x14ac:dyDescent="0.35">
      <c r="B100">
        <v>28</v>
      </c>
      <c r="C100">
        <v>-5.0641934023659134</v>
      </c>
      <c r="D100">
        <v>-0.74494958794811428</v>
      </c>
      <c r="E100">
        <v>-0.93146008688087889</v>
      </c>
    </row>
    <row r="101" spans="2:5" x14ac:dyDescent="0.35">
      <c r="B101">
        <v>29</v>
      </c>
      <c r="C101">
        <v>-4.6817430039479824</v>
      </c>
      <c r="D101">
        <v>0.86503017832416118</v>
      </c>
      <c r="E101">
        <v>1.0816048469477442</v>
      </c>
    </row>
    <row r="102" spans="2:5" x14ac:dyDescent="0.35">
      <c r="B102">
        <v>30</v>
      </c>
      <c r="C102">
        <v>-4.7978008540004309</v>
      </c>
      <c r="D102">
        <v>0.37495222480629398</v>
      </c>
      <c r="E102">
        <v>0.46882774021827484</v>
      </c>
    </row>
    <row r="103" spans="2:5" x14ac:dyDescent="0.35">
      <c r="B103">
        <v>31</v>
      </c>
      <c r="C103">
        <v>-4.2852473622545704</v>
      </c>
      <c r="D103">
        <v>-1.5238956280594573</v>
      </c>
      <c r="E103">
        <v>-1.9054282022215416</v>
      </c>
    </row>
    <row r="104" spans="2:5" x14ac:dyDescent="0.35">
      <c r="B104">
        <v>32</v>
      </c>
      <c r="C104">
        <v>-4.3416498558833441</v>
      </c>
      <c r="D104">
        <v>1.1715641951845752</v>
      </c>
      <c r="E104">
        <v>1.4648847448039102</v>
      </c>
    </row>
    <row r="105" spans="2:5" x14ac:dyDescent="0.35">
      <c r="B105">
        <v>33</v>
      </c>
      <c r="C105">
        <v>-1.5740979814673455</v>
      </c>
      <c r="D105">
        <v>-0.72848711152669998</v>
      </c>
      <c r="E105">
        <v>-0.91087595613452688</v>
      </c>
    </row>
    <row r="106" spans="2:5" ht="15" thickBot="1" x14ac:dyDescent="0.4">
      <c r="B106" s="8">
        <v>34</v>
      </c>
      <c r="C106" s="8">
        <v>-3.0771925199114172</v>
      </c>
      <c r="D106" s="8">
        <v>1.3843729985382658</v>
      </c>
      <c r="E106" s="8">
        <v>1.7309737656822608</v>
      </c>
    </row>
  </sheetData>
  <conditionalFormatting sqref="B4:C37">
    <cfRule type="cellIs" dxfId="31" priority="1" operator="equal">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51BFC-C372-406A-8D6F-BF0DE13BF1FC}">
  <dimension ref="B1:C12"/>
  <sheetViews>
    <sheetView tabSelected="1" workbookViewId="0">
      <selection activeCell="B10" sqref="B10"/>
    </sheetView>
  </sheetViews>
  <sheetFormatPr defaultRowHeight="14.5" x14ac:dyDescent="0.35"/>
  <cols>
    <col min="2" max="2" width="19.7265625" customWidth="1"/>
  </cols>
  <sheetData>
    <row r="1" spans="2:3" ht="8.5" customHeight="1" x14ac:dyDescent="0.35"/>
    <row r="4" spans="2:3" x14ac:dyDescent="0.35">
      <c r="B4" s="30" t="s">
        <v>157</v>
      </c>
    </row>
    <row r="5" spans="2:3" ht="9" customHeight="1" x14ac:dyDescent="0.35"/>
    <row r="6" spans="2:3" x14ac:dyDescent="0.35">
      <c r="B6" s="47" t="s">
        <v>153</v>
      </c>
      <c r="C6" t="s">
        <v>174</v>
      </c>
    </row>
    <row r="7" spans="2:3" x14ac:dyDescent="0.35">
      <c r="B7" s="47" t="s">
        <v>154</v>
      </c>
      <c r="C7" t="s">
        <v>173</v>
      </c>
    </row>
    <row r="8" spans="2:3" x14ac:dyDescent="0.35">
      <c r="B8" s="47" t="s">
        <v>155</v>
      </c>
      <c r="C8" t="s">
        <v>172</v>
      </c>
    </row>
    <row r="9" spans="2:3" x14ac:dyDescent="0.35">
      <c r="B9" s="47" t="s">
        <v>156</v>
      </c>
      <c r="C9" t="s">
        <v>171</v>
      </c>
    </row>
    <row r="10" spans="2:3" x14ac:dyDescent="0.35">
      <c r="B10" s="47" t="s">
        <v>169</v>
      </c>
      <c r="C10" t="s">
        <v>170</v>
      </c>
    </row>
    <row r="11" spans="2:3" x14ac:dyDescent="0.35">
      <c r="B11" s="47"/>
    </row>
    <row r="12" spans="2:3" x14ac:dyDescent="0.35">
      <c r="B12" s="47"/>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7D684-0BB9-4074-B8CD-13740A2C6493}">
  <dimension ref="B1:L128"/>
  <sheetViews>
    <sheetView topLeftCell="A52" zoomScale="80" zoomScaleNormal="80" workbookViewId="0">
      <selection activeCell="K65" sqref="K65"/>
    </sheetView>
  </sheetViews>
  <sheetFormatPr defaultRowHeight="14.5" x14ac:dyDescent="0.35"/>
  <cols>
    <col min="2" max="2" width="17.0898437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115</v>
      </c>
    </row>
    <row r="3" spans="2:12" ht="48" x14ac:dyDescent="0.35">
      <c r="C3" s="1" t="s">
        <v>76</v>
      </c>
      <c r="D3" s="1" t="s">
        <v>35</v>
      </c>
      <c r="E3" s="1" t="s">
        <v>36</v>
      </c>
      <c r="F3" s="1" t="s">
        <v>37</v>
      </c>
      <c r="G3" s="1" t="s">
        <v>39</v>
      </c>
      <c r="H3" s="1" t="s">
        <v>40</v>
      </c>
      <c r="I3" s="1" t="s">
        <v>41</v>
      </c>
      <c r="J3" s="1" t="s">
        <v>42</v>
      </c>
      <c r="K3" s="1" t="s">
        <v>43</v>
      </c>
      <c r="L3" s="1"/>
    </row>
    <row r="4" spans="2:12" x14ac:dyDescent="0.35">
      <c r="B4" t="s">
        <v>9</v>
      </c>
      <c r="C4" s="14">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finali'!G$42,FALSE)</f>
        <v>1.0263157894736843</v>
      </c>
      <c r="H4" s="2">
        <f>VLOOKUP($B4,'[1]Dati finali'!$B$4:$O$40,'[1]Dati finali'!H$42,FALSE)</f>
        <v>0.1126530612244898</v>
      </c>
      <c r="I4" s="4">
        <f>VLOOKUP($B4,'[1]Dati finali'!$B$4:$O$40,'[1]Dati finali'!I$42,FALSE)</f>
        <v>0.73675000000000002</v>
      </c>
      <c r="J4">
        <f>VLOOKUP($B4,'[1]Dati finali'!$B$4:$O$40,'[1]Dati finali'!J$42,FALSE)</f>
        <v>31866.010828482387</v>
      </c>
      <c r="K4">
        <f>VLOOKUP($B4,'[1]Dati finali'!$B$4:$O$40,'[1]Dati finali'!K$42,FALSE)</f>
        <v>27</v>
      </c>
      <c r="L4" s="7"/>
    </row>
    <row r="5" spans="2:12" x14ac:dyDescent="0.35">
      <c r="B5" t="s">
        <v>11</v>
      </c>
      <c r="C5" s="14">
        <f>LN(VLOOKUP($B5,'[1]Dati finali'!$B$4:$O$40,'[1]Dati finali'!$M$42,FALSE))</f>
        <v>-6.2146080984221914</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finali'!G$42,FALSE)</f>
        <v>1</v>
      </c>
      <c r="H5" s="2">
        <f>VLOOKUP($B5,'[1]Dati finali'!$B$4:$O$40,'[1]Dati finali'!H$42,FALSE)</f>
        <v>0.12391056910569105</v>
      </c>
      <c r="I5" s="4">
        <f>VLOOKUP($B5,'[1]Dati finali'!$B$4:$O$40,'[1]Dati finali'!I$42,FALSE)</f>
        <v>0.68716999999999995</v>
      </c>
      <c r="J5">
        <f>VLOOKUP($B5,'[1]Dati finali'!$B$4:$O$40,'[1]Dati finali'!J$42,FALSE)</f>
        <v>27843.887608341538</v>
      </c>
      <c r="K5">
        <f>VLOOKUP($B5,'[1]Dati finali'!$B$4:$O$40,'[1]Dati finali'!K$42,FALSE)</f>
        <v>8</v>
      </c>
      <c r="L5" s="7"/>
    </row>
    <row r="6" spans="2:12" x14ac:dyDescent="0.35">
      <c r="B6" t="s">
        <v>15</v>
      </c>
      <c r="C6" s="14">
        <f>LN(VLOOKUP($B6,'[1]Dati finali'!$B$4:$O$40,'[1]Dati finali'!$M$42,FALSE))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finali'!G$42,FALSE)</f>
        <v>1.3508771929824563</v>
      </c>
      <c r="H6" s="2">
        <f>VLOOKUP($B6,'[1]Dati finali'!$B$4:$O$40,'[1]Dati finali'!H$42,FALSE)</f>
        <v>0.28974708171206226</v>
      </c>
      <c r="I6" s="4">
        <f>VLOOKUP($B6,'[1]Dati finali'!$B$4:$O$40,'[1]Dati finali'!I$42,FALSE)</f>
        <v>0.78724000000000005</v>
      </c>
      <c r="J6">
        <f>VLOOKUP($B6,'[1]Dati finali'!$B$4:$O$40,'[1]Dati finali'!J$42,FALSE)</f>
        <v>24212.197302170782</v>
      </c>
      <c r="K6">
        <f>VLOOKUP($B6,'[1]Dati finali'!$B$4:$O$40,'[1]Dati finali'!K$42,FALSE)</f>
        <v>21</v>
      </c>
      <c r="L6" s="7"/>
    </row>
    <row r="7" spans="2:12" x14ac:dyDescent="0.35">
      <c r="B7" t="s">
        <v>19</v>
      </c>
      <c r="C7" s="14">
        <f>LN(VLOOKUP($B7,'[1]Dati finali'!$B$4:$O$40,'[1]Dati finali'!$M$42,FALSE))</f>
        <v>-6.2146080984221914</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finali'!G$42,FALSE)</f>
        <v>1.4122807017543861</v>
      </c>
      <c r="H7" s="2">
        <f>VLOOKUP($B7,'[1]Dati finali'!$B$4:$O$40,'[1]Dati finali'!H$42,FALSE)</f>
        <v>0.37279399585921325</v>
      </c>
      <c r="I7" s="4">
        <f>VLOOKUP($B7,'[1]Dati finali'!$B$4:$O$40,'[1]Dati finali'!I$42,FALSE)</f>
        <v>0.70144000000000006</v>
      </c>
      <c r="J7">
        <f>VLOOKUP($B7,'[1]Dati finali'!$B$4:$O$40,'[1]Dati finali'!J$42,FALSE)</f>
        <v>34585.035786649052</v>
      </c>
      <c r="K7">
        <f>VLOOKUP($B7,'[1]Dati finali'!$B$4:$O$40,'[1]Dati finali'!K$42,FALSE)</f>
        <v>29</v>
      </c>
      <c r="L7" s="7"/>
    </row>
    <row r="8" spans="2:12" x14ac:dyDescent="0.35">
      <c r="B8" t="s">
        <v>26</v>
      </c>
      <c r="C8" s="14">
        <f>LN(VLOOKUP($B8,'[1]Dati finali'!$B$4:$O$40,'[1]Dati finali'!$M$42,FALSE))</f>
        <v>-6.2146080984221914</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finali'!G$42,FALSE)</f>
        <v>0.93859649122807032</v>
      </c>
      <c r="H8" s="2">
        <f>VLOOKUP($B8,'[1]Dati finali'!$B$4:$O$40,'[1]Dati finali'!H$42,FALSE)</f>
        <v>0.13689675870348139</v>
      </c>
      <c r="I8" s="4">
        <f>VLOOKUP($B8,'[1]Dati finali'!$B$4:$O$40,'[1]Dati finali'!I$42,FALSE)</f>
        <v>0.60104999999999997</v>
      </c>
      <c r="J8">
        <f>VLOOKUP($B8,'[1]Dati finali'!$B$4:$O$40,'[1]Dati finali'!J$42,FALSE)</f>
        <v>25545.694362817598</v>
      </c>
      <c r="K8">
        <f>VLOOKUP($B8,'[1]Dati finali'!$B$4:$O$40,'[1]Dati finali'!K$42,FALSE)</f>
        <v>38</v>
      </c>
      <c r="L8" s="7"/>
    </row>
    <row r="9" spans="2:12" x14ac:dyDescent="0.35">
      <c r="B9" t="s">
        <v>21</v>
      </c>
      <c r="C9" s="14">
        <f>LN(VLOOKUP($B9,'[1]Dati finali'!$B$4:$O$40,'[1]Dati finali'!$M$42,FALSE))</f>
        <v>-5.8091429903140277</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finali'!G$42,FALSE)</f>
        <v>1.0175438596491229</v>
      </c>
      <c r="H9" s="2">
        <f>VLOOKUP($B9,'[1]Dati finali'!$B$4:$O$40,'[1]Dati finali'!H$42,FALSE)</f>
        <v>0.48558139534883721</v>
      </c>
      <c r="I9" s="4">
        <f>VLOOKUP($B9,'[1]Dati finali'!$B$4:$O$40,'[1]Dati finali'!I$42,FALSE)</f>
        <v>0.67516000000000009</v>
      </c>
      <c r="J9">
        <f>VLOOKUP($B9,'[1]Dati finali'!$B$4:$O$40,'[1]Dati finali'!J$42,FALSE)</f>
        <v>28945.214455971793</v>
      </c>
      <c r="K9">
        <f>VLOOKUP($B9,'[1]Dati finali'!$B$4:$O$40,'[1]Dati finali'!K$42,FALSE)</f>
        <v>23</v>
      </c>
      <c r="L9" s="7"/>
    </row>
    <row r="10" spans="2:12" x14ac:dyDescent="0.35">
      <c r="B10" t="s">
        <v>28</v>
      </c>
      <c r="C10" s="14">
        <f>LN(VLOOKUP($B10,'[1]Dati finali'!$B$4:$O$40,'[1]Dati finali'!$M$42,FALSE))</f>
        <v>-5.8091429903140277</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finali'!G$42,FALSE)</f>
        <v>1.0175438596491229</v>
      </c>
      <c r="H10" s="2">
        <f>VLOOKUP($B10,'[1]Dati finali'!$B$4:$O$40,'[1]Dati finali'!H$42,FALSE)</f>
        <v>0.41427188940092169</v>
      </c>
      <c r="I10" s="4">
        <f>VLOOKUP($B10,'[1]Dati finali'!$B$4:$O$40,'[1]Dati finali'!I$42,FALSE)</f>
        <v>0.53935999999999995</v>
      </c>
      <c r="J10">
        <f>VLOOKUP($B10,'[1]Dati finali'!$B$4:$O$40,'[1]Dati finali'!J$42,FALSE)</f>
        <v>23383.132051156193</v>
      </c>
      <c r="K10">
        <f>VLOOKUP($B10,'[1]Dati finali'!$B$4:$O$40,'[1]Dati finali'!K$42,FALSE)</f>
        <v>34</v>
      </c>
      <c r="L10" s="7"/>
    </row>
    <row r="11" spans="2:12" x14ac:dyDescent="0.35">
      <c r="B11" t="s">
        <v>7</v>
      </c>
      <c r="C11" s="14">
        <f>LN(VLOOKUP($B11,'[1]Dati finali'!$B$4:$O$40,'[1]Dati finali'!$M$42,FALSE))</f>
        <v>-5.521460917862246</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finali'!G$42,FALSE)</f>
        <v>0.97368421052631593</v>
      </c>
      <c r="H11" s="2">
        <f>VLOOKUP($B11,'[1]Dati finali'!$B$4:$O$40,'[1]Dati finali'!H$42,FALSE)</f>
        <v>0.15651982378854626</v>
      </c>
      <c r="I11" s="4">
        <f>VLOOKUP($B11,'[1]Dati finali'!$B$4:$O$40,'[1]Dati finali'!I$42,FALSE)</f>
        <v>0.74668999999999996</v>
      </c>
      <c r="J11">
        <f>VLOOKUP($B11,'[1]Dati finali'!$B$4:$O$40,'[1]Dati finali'!J$42,FALSE)</f>
        <v>18375.433481661283</v>
      </c>
      <c r="K11">
        <f>VLOOKUP($B11,'[1]Dati finali'!$B$4:$O$40,'[1]Dati finali'!K$42,FALSE)</f>
        <v>33</v>
      </c>
      <c r="L11" s="7"/>
    </row>
    <row r="12" spans="2:12" x14ac:dyDescent="0.35">
      <c r="B12" t="s">
        <v>23</v>
      </c>
      <c r="C12" s="14">
        <f>LN(VLOOKUP($B12,'[1]Dati finali'!$B$4:$O$40,'[1]Dati finali'!$M$42,FALSE))</f>
        <v>-5.521460917862246</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finali'!G$42,FALSE)</f>
        <v>1.192982456140351</v>
      </c>
      <c r="H12" s="2">
        <f>VLOOKUP($B12,'[1]Dati finali'!$B$4:$O$40,'[1]Dati finali'!H$42,FALSE)</f>
        <v>0.16675000000000001</v>
      </c>
      <c r="I12" s="4">
        <f>VLOOKUP($B12,'[1]Dati finali'!$B$4:$O$40,'[1]Dati finali'!I$42,FALSE)</f>
        <v>0.94546000000000008</v>
      </c>
      <c r="J12">
        <f>VLOOKUP($B12,'[1]Dati finali'!$B$4:$O$40,'[1]Dati finali'!J$42,FALSE)</f>
        <v>35994.860216078843</v>
      </c>
      <c r="K12">
        <f>VLOOKUP($B12,'[1]Dati finali'!$B$4:$O$40,'[1]Dati finali'!K$42,FALSE)</f>
        <v>9</v>
      </c>
      <c r="L12" s="7"/>
    </row>
    <row r="13" spans="2:12" x14ac:dyDescent="0.35">
      <c r="B13" t="s">
        <v>29</v>
      </c>
      <c r="C13" s="14">
        <f>LN(VLOOKUP($B13,'[1]Dati finali'!$B$4:$O$40,'[1]Dati finali'!$M$42,FALSE))</f>
        <v>-5.521460917862246</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finali'!G$42,FALSE)</f>
        <v>1.1578947368421053</v>
      </c>
      <c r="H13" s="2">
        <f>VLOOKUP($B13,'[1]Dati finali'!$B$4:$O$40,'[1]Dati finali'!H$42,FALSE)</f>
        <v>0.24461254612546127</v>
      </c>
      <c r="I13" s="4">
        <f>VLOOKUP($B13,'[1]Dati finali'!$B$4:$O$40,'[1]Dati finali'!I$42,FALSE)</f>
        <v>0.53750999999999993</v>
      </c>
      <c r="J13">
        <f>VLOOKUP($B13,'[1]Dati finali'!$B$4:$O$40,'[1]Dati finali'!J$42,FALSE)</f>
        <v>27733.754503235035</v>
      </c>
      <c r="K13">
        <f>VLOOKUP($B13,'[1]Dati finali'!$B$4:$O$40,'[1]Dati finali'!K$42,FALSE)</f>
        <v>24</v>
      </c>
      <c r="L13" s="7"/>
    </row>
    <row r="14" spans="2:12" x14ac:dyDescent="0.35">
      <c r="B14" t="s">
        <v>6</v>
      </c>
      <c r="C14" s="14">
        <f>LN(VLOOKUP($B14,'[1]Dati finali'!$B$4:$O$40,'[1]Dati finali'!$M$42,FALSE))</f>
        <v>-5.1159958097540823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finali'!G$42,FALSE)</f>
        <v>1.2543859649122808</v>
      </c>
      <c r="H14" s="2">
        <f>VLOOKUP($B14,'[1]Dati finali'!$B$4:$O$40,'[1]Dati finali'!H$42,FALSE)</f>
        <v>0.16570760233918128</v>
      </c>
      <c r="I14" s="4">
        <f>VLOOKUP($B14,'[1]Dati finali'!$B$4:$O$40,'[1]Dati finali'!I$42,FALSE)</f>
        <v>0.97960999999999998</v>
      </c>
      <c r="J14">
        <f>VLOOKUP($B14,'[1]Dati finali'!$B$4:$O$40,'[1]Dati finali'!J$42,FALSE)</f>
        <v>41965.08520658395</v>
      </c>
      <c r="K14">
        <f>VLOOKUP($B14,'[1]Dati finali'!$B$4:$O$40,'[1]Dati finali'!K$42,FALSE)</f>
        <v>41</v>
      </c>
      <c r="L14" s="7"/>
    </row>
    <row r="15" spans="2:12" x14ac:dyDescent="0.35">
      <c r="B15" t="s">
        <v>20</v>
      </c>
      <c r="C15" s="14">
        <f>LN(VLOOKUP($B15,'[1]Dati finali'!$B$4:$O$40,'[1]Dati finali'!$M$42,FALSE))</f>
        <v>-5.1159958097540823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finali'!G$42,FALSE)</f>
        <v>1.0175438596491229</v>
      </c>
      <c r="H15" s="2">
        <f>VLOOKUP($B15,'[1]Dati finali'!$B$4:$O$40,'[1]Dati finali'!H$42,FALSE)</f>
        <v>0.54400000000000004</v>
      </c>
      <c r="I15" s="4">
        <f>VLOOKUP($B15,'[1]Dati finali'!$B$4:$O$40,'[1]Dati finali'!I$42,FALSE)</f>
        <v>0.68075000000000008</v>
      </c>
      <c r="J15">
        <f>VLOOKUP($B15,'[1]Dati finali'!$B$4:$O$40,'[1]Dati finali'!J$42,FALSE)</f>
        <v>24735.816612986935</v>
      </c>
      <c r="K15">
        <f>VLOOKUP($B15,'[1]Dati finali'!$B$4:$O$40,'[1]Dati finali'!K$42,FALSE)</f>
        <v>22</v>
      </c>
      <c r="L15" s="7"/>
    </row>
    <row r="16" spans="2:12" x14ac:dyDescent="0.35">
      <c r="B16" t="s">
        <v>31</v>
      </c>
      <c r="C16" s="14">
        <f>LN(VLOOKUP($B16,'[1]Dati finali'!$B$4:$O$40,'[1]Dati finali'!$M$42,FALSE))</f>
        <v>-5.1159958097540823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finali'!G$42,FALSE)</f>
        <v>1.1052631578947369</v>
      </c>
      <c r="H16" s="2">
        <f>VLOOKUP($B16,'[1]Dati finali'!$B$4:$O$40,'[1]Dati finali'!H$42,FALSE)</f>
        <v>0.38106081573197381</v>
      </c>
      <c r="I16" s="4">
        <f>VLOOKUP($B16,'[1]Dati finali'!$B$4:$O$40,'[1]Dati finali'!I$42,FALSE)</f>
        <v>0.80079999999999996</v>
      </c>
      <c r="J16">
        <f>VLOOKUP($B16,'[1]Dati finali'!$B$4:$O$40,'[1]Dati finali'!J$42,FALSE)</f>
        <v>33331.449418750446</v>
      </c>
      <c r="K16">
        <f>VLOOKUP($B16,'[1]Dati finali'!$B$4:$O$40,'[1]Dati finali'!K$42,FALSE)</f>
        <v>6</v>
      </c>
      <c r="L16" s="7"/>
    </row>
    <row r="17" spans="2:12" x14ac:dyDescent="0.35">
      <c r="B17" t="s">
        <v>8</v>
      </c>
      <c r="C17" s="14">
        <f>LN(VLOOKUP($B17,'[1]Dati finali'!$B$4:$O$40,'[1]Dati finali'!$M$42,FALSE))</f>
        <v>-4.9618451299268234</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finali'!G$42,FALSE)</f>
        <v>1.0789473684210527</v>
      </c>
      <c r="H17" s="2">
        <f>VLOOKUP($B17,'[1]Dati finali'!$B$4:$O$40,'[1]Dati finali'!H$42,FALSE)</f>
        <v>8.6530612244897956E-2</v>
      </c>
      <c r="I17" s="4">
        <f>VLOOKUP($B17,'[1]Dati finali'!$B$4:$O$40,'[1]Dati finali'!I$42,FALSE)</f>
        <v>0.66835999999999995</v>
      </c>
      <c r="J17">
        <f>VLOOKUP($B17,'[1]Dati finali'!$B$4:$O$40,'[1]Dati finali'!J$42,FALSE)</f>
        <v>30266.202047392988</v>
      </c>
      <c r="K17">
        <f>VLOOKUP($B17,'[1]Dati finali'!$B$4:$O$40,'[1]Dati finali'!K$42,FALSE)</f>
        <v>40</v>
      </c>
      <c r="L17" s="7"/>
    </row>
    <row r="18" spans="2:12" x14ac:dyDescent="0.35">
      <c r="B18" t="s">
        <v>18</v>
      </c>
      <c r="C18" s="14">
        <f>LN(VLOOKUP($B18,'[1]Dati finali'!$B$4:$O$40,'[1]Dati finali'!$M$42,FALSE))</f>
        <v>-4.9618451299268234</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finali'!G$42,FALSE)</f>
        <v>1.2017543859649125</v>
      </c>
      <c r="H18" s="2">
        <f>VLOOKUP($B18,'[1]Dati finali'!$B$4:$O$40,'[1]Dati finali'!H$42,FALSE)</f>
        <v>0.24720394736842105</v>
      </c>
      <c r="I18" s="4">
        <f>VLOOKUP($B18,'[1]Dati finali'!$B$4:$O$40,'[1]Dati finali'!I$42,FALSE)</f>
        <v>0.62946999999999997</v>
      </c>
      <c r="J18">
        <f>VLOOKUP($B18,'[1]Dati finali'!$B$4:$O$40,'[1]Dati finali'!J$42,FALSE)</f>
        <v>66358.098990725048</v>
      </c>
      <c r="K18">
        <f>VLOOKUP($B18,'[1]Dati finali'!$B$4:$O$40,'[1]Dati finali'!K$42,FALSE)</f>
        <v>19</v>
      </c>
      <c r="L18" s="7"/>
    </row>
    <row r="19" spans="2:12" x14ac:dyDescent="0.35">
      <c r="B19" t="s">
        <v>30</v>
      </c>
      <c r="C19" s="14">
        <f>LN(VLOOKUP($B19,'[1]Dati finali'!$B$4:$O$40,'[1]Dati finali'!$M$42,FALSE))</f>
        <v>-4.8283137373023015</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finali'!G$42,FALSE)</f>
        <v>1.1578947368421053</v>
      </c>
      <c r="H19" s="2">
        <f>VLOOKUP($B19,'[1]Dati finali'!$B$4:$O$40,'[1]Dati finali'!H$42,FALSE)</f>
        <v>0.30648484848484847</v>
      </c>
      <c r="I19" s="4">
        <f>VLOOKUP($B19,'[1]Dati finali'!$B$4:$O$40,'[1]Dati finali'!I$42,FALSE)</f>
        <v>0.54273000000000005</v>
      </c>
      <c r="J19">
        <f>VLOOKUP($B19,'[1]Dati finali'!$B$4:$O$40,'[1]Dati finali'!J$42,FALSE)</f>
        <v>30586.152876945034</v>
      </c>
      <c r="K19">
        <f>VLOOKUP($B19,'[1]Dati finali'!$B$4:$O$40,'[1]Dati finali'!K$42,FALSE)</f>
        <v>5</v>
      </c>
      <c r="L19" s="7"/>
    </row>
    <row r="20" spans="2:12" x14ac:dyDescent="0.35">
      <c r="B20" t="s">
        <v>16</v>
      </c>
      <c r="C20" s="14">
        <f>LN(VLOOKUP($B20,'[1]Dati finali'!$B$4:$O$40,'[1]Dati finali'!$M$42,FALSE))</f>
        <v>-4.7105307016459177</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finali'!G$42,FALSE)</f>
        <v>1.0350877192982457</v>
      </c>
      <c r="H20" s="2">
        <f>VLOOKUP($B20,'[1]Dati finali'!$B$4:$O$40,'[1]Dati finali'!H$42,FALSE)</f>
        <v>0.10078369905956112</v>
      </c>
      <c r="I20" s="4">
        <f>VLOOKUP($B20,'[1]Dati finali'!$B$4:$O$40,'[1]Dati finali'!I$42,FALSE)</f>
        <v>0.71062000000000003</v>
      </c>
      <c r="J20">
        <f>VLOOKUP($B20,'[1]Dati finali'!$B$4:$O$40,'[1]Dati finali'!J$42,FALSE)</f>
        <v>24656.045439859558</v>
      </c>
      <c r="K20">
        <f>VLOOKUP($B20,'[1]Dati finali'!$B$4:$O$40,'[1]Dati finali'!K$42,FALSE)</f>
        <v>28</v>
      </c>
      <c r="L20" s="7"/>
    </row>
    <row r="21" spans="2:12" x14ac:dyDescent="0.35">
      <c r="B21" t="s">
        <v>4</v>
      </c>
      <c r="C21" s="14">
        <f>LN(VLOOKUP($B21,'[1]Dati finali'!$B$4:$O$40,'[1]Dati finali'!$M$42,FALSE))</f>
        <v>-4.6051701859880909</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finali'!G$42,FALSE)</f>
        <v>0.92982456140350889</v>
      </c>
      <c r="H21" s="2">
        <f>VLOOKUP($B21,'[1]Dati finali'!$B$4:$O$40,'[1]Dati finali'!H$42,FALSE)</f>
        <v>0.15845754764042702</v>
      </c>
      <c r="I21" s="4">
        <f>VLOOKUP($B21,'[1]Dati finali'!$B$4:$O$40,'[1]Dati finali'!I$42,FALSE)</f>
        <v>0.91535</v>
      </c>
      <c r="J21">
        <f>VLOOKUP($B21,'[1]Dati finali'!$B$4:$O$40,'[1]Dati finali'!J$42,FALSE)</f>
        <v>37964.025726503154</v>
      </c>
      <c r="K21">
        <f>VLOOKUP($B21,'[1]Dati finali'!$B$4:$O$40,'[1]Dati finali'!K$42,FALSE)</f>
        <v>39</v>
      </c>
      <c r="L21" s="7"/>
    </row>
    <row r="22" spans="2:12" x14ac:dyDescent="0.35">
      <c r="B22" t="s">
        <v>0</v>
      </c>
      <c r="C22" s="14">
        <f>LN(VLOOKUP($B22,'[1]Dati finali'!$B$4:$O$40,'[1]Dati finali'!$M$42,FALSE))</f>
        <v>-4.5098600061837661</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finali'!G$42,FALSE)</f>
        <v>0.71052631578947378</v>
      </c>
      <c r="H22" s="2">
        <f>VLOOKUP($B22,'[1]Dati finali'!$B$4:$O$40,'[1]Dati finali'!H$42,FALSE)</f>
        <v>0.65241799578693949</v>
      </c>
      <c r="I22" s="4">
        <f>VLOOKUP($B22,'[1]Dati finali'!$B$4:$O$40,'[1]Dati finali'!I$42,FALSE)</f>
        <v>0.81349999999999989</v>
      </c>
      <c r="J22">
        <f>VLOOKUP($B22,'[1]Dati finali'!$B$4:$O$40,'[1]Dati finali'!J$42,FALSE)</f>
        <v>40969.205896074651</v>
      </c>
      <c r="K22">
        <f>VLOOKUP($B22,'[1]Dati finali'!$B$4:$O$40,'[1]Dati finali'!K$42,FALSE)</f>
        <v>25</v>
      </c>
      <c r="L22" s="7"/>
    </row>
    <row r="23" spans="2:12" x14ac:dyDescent="0.35">
      <c r="B23" t="s">
        <v>1</v>
      </c>
      <c r="C23" s="14">
        <f>LN(VLOOKUP($B23,'[1]Dati finali'!$B$4:$O$40,'[1]Dati finali'!$M$42,FALSE))</f>
        <v>-4.4228486291941369</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finali'!G$42,FALSE)</f>
        <v>0.6228070175438597</v>
      </c>
      <c r="H23" s="2">
        <f>VLOOKUP($B23,'[1]Dati finali'!$B$4:$O$40,'[1]Dati finali'!H$42,FALSE)</f>
        <v>0.14652498907518571</v>
      </c>
      <c r="I23" s="4">
        <f>VLOOKUP($B23,'[1]Dati finali'!$B$4:$O$40,'[1]Dati finali'!I$42,FALSE)</f>
        <v>0.82058000000000009</v>
      </c>
      <c r="J23">
        <f>VLOOKUP($B23,'[1]Dati finali'!$B$4:$O$40,'[1]Dati finali'!J$42,FALSE)</f>
        <v>52220.756109073707</v>
      </c>
      <c r="K23">
        <f>VLOOKUP($B23,'[1]Dati finali'!$B$4:$O$40,'[1]Dati finali'!K$42,FALSE)</f>
        <v>26</v>
      </c>
      <c r="L23" s="7"/>
    </row>
    <row r="24" spans="2:12" x14ac:dyDescent="0.35">
      <c r="B24" t="s">
        <v>3</v>
      </c>
      <c r="C24" s="14">
        <f>LN(VLOOKUP($B24,'[1]Dati finali'!$B$4:$O$40,'[1]Dati finali'!$M$42,FALSE))</f>
        <v>-4.4228486291941369</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finali'!G$42,FALSE)</f>
        <v>1.0701754385964912</v>
      </c>
      <c r="H24" s="2">
        <f>VLOOKUP($B24,'[1]Dati finali'!$B$4:$O$40,'[1]Dati finali'!H$42,FALSE)</f>
        <v>2.8395721925133691E-2</v>
      </c>
      <c r="I24" s="4">
        <f>VLOOKUP($B24,'[1]Dati finali'!$B$4:$O$40,'[1]Dati finali'!I$42,FALSE)</f>
        <v>0.81503000000000003</v>
      </c>
      <c r="J24">
        <f>VLOOKUP($B24,'[1]Dati finali'!$B$4:$O$40,'[1]Dati finali'!J$42,FALSE)</f>
        <v>33627.430244398442</v>
      </c>
      <c r="K24">
        <f>VLOOKUP($B24,'[1]Dati finali'!$B$4:$O$40,'[1]Dati finali'!K$42,FALSE)</f>
        <v>80</v>
      </c>
      <c r="L24" s="7"/>
    </row>
    <row r="25" spans="2:12" x14ac:dyDescent="0.35">
      <c r="B25" t="s">
        <v>14</v>
      </c>
      <c r="C25" s="14">
        <f>LN(VLOOKUP($B25,'[1]Dati finali'!$B$4:$O$40,'[1]Dati finali'!$M$42,FALSE))</f>
        <v>-4.1997050778799272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finali'!G$42,FALSE)</f>
        <v>1.2192982456140351</v>
      </c>
      <c r="H25" s="2">
        <f>VLOOKUP($B25,'[1]Dati finali'!$B$4:$O$40,'[1]Dati finali'!H$42,FALSE)</f>
        <v>0.29015868125096289</v>
      </c>
      <c r="I25" s="4">
        <f>VLOOKUP($B25,'[1]Dati finali'!$B$4:$O$40,'[1]Dati finali'!I$42,FALSE)</f>
        <v>0.77260999999999991</v>
      </c>
      <c r="J25">
        <f>VLOOKUP($B25,'[1]Dati finali'!$B$4:$O$40,'[1]Dati finali'!J$42,FALSE)</f>
        <v>44420.07979267578</v>
      </c>
      <c r="K25">
        <f>VLOOKUP($B25,'[1]Dati finali'!$B$4:$O$40,'[1]Dati finali'!K$42,FALSE)</f>
        <v>30</v>
      </c>
      <c r="L25" s="7"/>
    </row>
    <row r="26" spans="2:12" x14ac:dyDescent="0.35">
      <c r="B26" t="s">
        <v>13</v>
      </c>
      <c r="C26" s="14">
        <f>LN(VLOOKUP($B26,'[1]Dati finali'!$B$4:$O$40,'[1]Dati finali'!$M$42,FALSE))</f>
        <v>-4.0173835210859723</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finali'!G$42,FALSE)</f>
        <v>1.2192982456140351</v>
      </c>
      <c r="H26" s="2">
        <f>VLOOKUP($B26,'[1]Dati finali'!$B$4:$O$40,'[1]Dati finali'!H$42,FALSE)</f>
        <v>0.17483279395900755</v>
      </c>
      <c r="I26" s="4">
        <f>VLOOKUP($B26,'[1]Dati finali'!$B$4:$O$40,'[1]Dati finali'!I$42,FALSE)</f>
        <v>0.80180000000000007</v>
      </c>
      <c r="J26">
        <f>VLOOKUP($B26,'[1]Dati finali'!$B$4:$O$40,'[1]Dati finali'!J$42,FALSE)</f>
        <v>37588.058140447843</v>
      </c>
      <c r="K26">
        <f>VLOOKUP($B26,'[1]Dati finali'!$B$4:$O$40,'[1]Dati finali'!K$42,FALSE)</f>
        <v>10</v>
      </c>
      <c r="L26" s="7"/>
    </row>
    <row r="27" spans="2:12" x14ac:dyDescent="0.35">
      <c r="B27" t="s">
        <v>22</v>
      </c>
      <c r="C27" s="14">
        <f>LN(VLOOKUP($B27,'[1]Dati finali'!$B$4:$O$40,'[1]Dati finali'!$M$42,FALSE))</f>
        <v>-3.9633162998156966</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finali'!G$42,FALSE)</f>
        <v>1.0438596491228072</v>
      </c>
      <c r="H27" s="2">
        <f>VLOOKUP($B27,'[1]Dati finali'!$B$4:$O$40,'[1]Dati finali'!H$42,FALSE)</f>
        <v>0.19813043478260869</v>
      </c>
      <c r="I27" s="4">
        <f>VLOOKUP($B27,'[1]Dati finali'!$B$4:$O$40,'[1]Dati finali'!I$42,FALSE)</f>
        <v>0.90727000000000002</v>
      </c>
      <c r="J27">
        <f>VLOOKUP($B27,'[1]Dati finali'!$B$4:$O$40,'[1]Dati finali'!J$42,FALSE)</f>
        <v>91004.175298679198</v>
      </c>
      <c r="K27">
        <f>VLOOKUP($B27,'[1]Dati finali'!$B$4:$O$40,'[1]Dati finali'!K$42,FALSE)</f>
        <v>20</v>
      </c>
      <c r="L27" s="7"/>
    </row>
    <row r="28" spans="2:12" x14ac:dyDescent="0.35">
      <c r="B28" t="s">
        <v>34</v>
      </c>
      <c r="C28" s="14">
        <f>LN(VLOOKUP($B28,'[1]Dati finali'!$B$4:$O$40,'[1]Dati finali'!$M$42,FALSE))</f>
        <v>-3.9633162998156966</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finali'!G$42,FALSE)</f>
        <v>1.2807017543859649</v>
      </c>
      <c r="H28" s="2">
        <f>VLOOKUP($B28,'[1]Dati finali'!$B$4:$O$40,'[1]Dati finali'!H$42,FALSE)</f>
        <v>0.24521508544490278</v>
      </c>
      <c r="I28" s="4">
        <f>VLOOKUP($B28,'[1]Dati finali'!$B$4:$O$40,'[1]Dati finali'!I$42,FALSE)</f>
        <v>0.83143</v>
      </c>
      <c r="J28">
        <f>VLOOKUP($B28,'[1]Dati finali'!$B$4:$O$40,'[1]Dati finali'!J$42,FALSE)</f>
        <v>37955.073294435715</v>
      </c>
      <c r="K28">
        <f>VLOOKUP($B28,'[1]Dati finali'!$B$4:$O$40,'[1]Dati finali'!K$42,FALSE)</f>
        <v>12</v>
      </c>
      <c r="L28" s="7"/>
    </row>
    <row r="29" spans="2:12" x14ac:dyDescent="0.35">
      <c r="B29" t="s">
        <v>27</v>
      </c>
      <c r="C29" s="14">
        <f>LN(VLOOKUP($B29,'[1]Dati finali'!$B$4:$O$40,'[1]Dati finali'!$M$42,FALSE))</f>
        <v>-3.9633162998156966</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finali'!G$42,FALSE)</f>
        <v>1.3508771929824563</v>
      </c>
      <c r="H29" s="2">
        <f>VLOOKUP($B29,'[1]Dati finali'!$B$4:$O$40,'[1]Dati finali'!H$42,FALSE)</f>
        <v>0.53502487562189049</v>
      </c>
      <c r="I29" s="4">
        <f>VLOOKUP($B29,'[1]Dati finali'!$B$4:$O$40,'[1]Dati finali'!I$42,FALSE)</f>
        <v>0.64651999999999998</v>
      </c>
      <c r="J29">
        <f>VLOOKUP($B29,'[1]Dati finali'!$B$4:$O$40,'[1]Dati finali'!J$42,FALSE)</f>
        <v>27783.081655469832</v>
      </c>
      <c r="K29">
        <f>VLOOKUP($B29,'[1]Dati finali'!$B$4:$O$40,'[1]Dati finali'!K$42,FALSE)</f>
        <v>7</v>
      </c>
      <c r="L29" s="7"/>
    </row>
    <row r="30" spans="2:12" x14ac:dyDescent="0.35">
      <c r="B30" t="s">
        <v>5</v>
      </c>
      <c r="C30" s="14">
        <f>LN(VLOOKUP($B30,'[1]Dati finali'!$B$4:$O$40,'[1]Dati finali'!$M$42,FALSE))</f>
        <v>-3.912023005428146</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finali'!G$42,FALSE)</f>
        <v>1.0526315789473684</v>
      </c>
      <c r="H30" s="2">
        <f>VLOOKUP($B30,'[1]Dati finali'!$B$4:$O$40,'[1]Dati finali'!H$42,FALSE)</f>
        <v>0.74774668630338736</v>
      </c>
      <c r="I30" s="4">
        <f>VLOOKUP($B30,'[1]Dati finali'!$B$4:$O$40,'[1]Dati finali'!I$42,FALSE)</f>
        <v>0.58094000000000001</v>
      </c>
      <c r="J30">
        <f>VLOOKUP($B30,'[1]Dati finali'!$B$4:$O$40,'[1]Dati finali'!J$42,FALSE)</f>
        <v>45962.942412958422</v>
      </c>
      <c r="K30">
        <f>VLOOKUP($B30,'[1]Dati finali'!$B$4:$O$40,'[1]Dati finali'!K$42,FALSE)</f>
        <v>18</v>
      </c>
      <c r="L30" s="7"/>
    </row>
    <row r="31" spans="2:12" x14ac:dyDescent="0.35">
      <c r="B31" t="s">
        <v>2</v>
      </c>
      <c r="C31" s="14">
        <f>LN(VLOOKUP($B31,'[1]Dati finali'!$B$4:$O$40,'[1]Dati finali'!$M$42,FALSE))</f>
        <v>-3.8167128256238212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finali'!G$42,FALSE)</f>
        <v>0.8421052631578948</v>
      </c>
      <c r="H31" s="2">
        <f>VLOOKUP($B31,'[1]Dati finali'!$B$4:$O$40,'[1]Dati finali'!H$42,FALSE)</f>
        <v>0.24825304897932565</v>
      </c>
      <c r="I31" s="4">
        <f>VLOOKUP($B31,'[1]Dati finali'!$B$4:$O$40,'[1]Dati finali'!I$42,FALSE)</f>
        <v>0.5796</v>
      </c>
      <c r="J31">
        <f>VLOOKUP($B31,'[1]Dati finali'!$B$4:$O$40,'[1]Dati finali'!J$42,FALSE)</f>
        <v>14742.756017137894</v>
      </c>
      <c r="K31">
        <f>VLOOKUP($B31,'[1]Dati finali'!$B$4:$O$40,'[1]Dati finali'!K$42,FALSE)</f>
        <v>109</v>
      </c>
      <c r="L31" s="7"/>
    </row>
    <row r="32" spans="2:12" x14ac:dyDescent="0.35">
      <c r="B32" t="s">
        <v>24</v>
      </c>
      <c r="C32" s="14">
        <f>LN(VLOOKUP($B32,'[1]Dati finali'!$B$4:$O$40,'[1]Dati finali'!$M$42,FALSE))</f>
        <v>-3.8167128256238212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finali'!G$42,FALSE)</f>
        <v>1.4736842105263159</v>
      </c>
      <c r="H32" s="2">
        <f>VLOOKUP($B32,'[1]Dati finali'!$B$4:$O$40,'[1]Dati finali'!H$42,FALSE)</f>
        <v>0.12103298611111112</v>
      </c>
      <c r="I32" s="4">
        <f>VLOOKUP($B32,'[1]Dati finali'!$B$4:$O$40,'[1]Dati finali'!I$42,FALSE)</f>
        <v>0.91076999999999997</v>
      </c>
      <c r="J32">
        <f>VLOOKUP($B32,'[1]Dati finali'!$B$4:$O$40,'[1]Dati finali'!J$42,FALSE)</f>
        <v>46055.498481981653</v>
      </c>
      <c r="K32">
        <f>VLOOKUP($B32,'[1]Dati finali'!$B$4:$O$40,'[1]Dati finali'!K$42,FALSE)</f>
        <v>36</v>
      </c>
      <c r="L32" s="7"/>
    </row>
    <row r="33" spans="2:12" x14ac:dyDescent="0.35">
      <c r="B33" t="s">
        <v>12</v>
      </c>
      <c r="C33" s="14">
        <f>LN(VLOOKUP($B33,'[1]Dati finali'!$B$4:$O$40,'[1]Dati finali'!$M$42,FALSE))</f>
        <v>-3.6496587409606551</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finali'!G$42,FALSE)</f>
        <v>1.2719298245614037</v>
      </c>
      <c r="H33" s="2">
        <f>VLOOKUP($B33,'[1]Dati finali'!$B$4:$O$40,'[1]Dati finali'!H$42,FALSE)</f>
        <v>0.4419622093023256</v>
      </c>
      <c r="I33" s="4">
        <f>VLOOKUP($B33,'[1]Dati finali'!$B$4:$O$40,'[1]Dati finali'!I$42,FALSE)</f>
        <v>0.85325000000000006</v>
      </c>
      <c r="J33">
        <f>VLOOKUP($B33,'[1]Dati finali'!$B$4:$O$40,'[1]Dati finali'!J$42,FALSE)</f>
        <v>39356.000800448739</v>
      </c>
      <c r="K33">
        <f>VLOOKUP($B33,'[1]Dati finali'!$B$4:$O$40,'[1]Dati finali'!K$42,FALSE)</f>
        <v>1</v>
      </c>
      <c r="L33" s="7"/>
    </row>
    <row r="34" spans="2:12" x14ac:dyDescent="0.35">
      <c r="B34" t="s">
        <v>33</v>
      </c>
      <c r="C34" s="14">
        <f>LN(VLOOKUP($B34,'[1]Dati finali'!$B$4:$O$40,'[1]Dati finali'!$M$42,FALSE))</f>
        <v>-3.6119184129778081</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finali'!G$42,FALSE)</f>
        <v>1.2719298245614037</v>
      </c>
      <c r="H34" s="2">
        <f>VLOOKUP($B34,'[1]Dati finali'!$B$4:$O$40,'[1]Dati finali'!H$42,FALSE)</f>
        <v>0.56096439169139467</v>
      </c>
      <c r="I34" s="4">
        <f>VLOOKUP($B34,'[1]Dati finali'!$B$4:$O$40,'[1]Dati finali'!I$42,FALSE)</f>
        <v>0.73760999999999999</v>
      </c>
      <c r="J34">
        <f>VLOOKUP($B34,'[1]Dati finali'!$B$4:$O$40,'[1]Dati finali'!J$42,FALSE)</f>
        <v>56765.024125018397</v>
      </c>
      <c r="K34">
        <f>VLOOKUP($B34,'[1]Dati finali'!$B$4:$O$40,'[1]Dati finali'!K$42,FALSE)</f>
        <v>16</v>
      </c>
      <c r="L34" s="7"/>
    </row>
    <row r="35" spans="2:12" x14ac:dyDescent="0.35">
      <c r="B35" t="s">
        <v>10</v>
      </c>
      <c r="C35" s="14">
        <f>LN(VLOOKUP($B35,'[1]Dati finali'!$B$4:$O$40,'[1]Dati finali'!$M$42,FALSE))</f>
        <v>-3.6119184129778077</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finali'!G$42,FALSE)</f>
        <v>1.3596491228070178</v>
      </c>
      <c r="H35" s="2">
        <f>VLOOKUP($B35,'[1]Dati finali'!$B$4:$O$40,'[1]Dati finali'!H$42,FALSE)</f>
        <v>0.60297712418300653</v>
      </c>
      <c r="I35" s="4">
        <f>VLOOKUP($B35,'[1]Dati finali'!$B$4:$O$40,'[1]Dati finali'!I$42,FALSE)</f>
        <v>0.87757000000000007</v>
      </c>
      <c r="J35">
        <f>VLOOKUP($B35,'[1]Dati finali'!$B$4:$O$40,'[1]Dati finali'!J$42,FALSE)</f>
        <v>45056.267280748551</v>
      </c>
      <c r="K35">
        <f>VLOOKUP($B35,'[1]Dati finali'!$B$4:$O$40,'[1]Dati finali'!K$42,FALSE)</f>
        <v>4</v>
      </c>
      <c r="L35" s="7"/>
    </row>
    <row r="36" spans="2:12" x14ac:dyDescent="0.35">
      <c r="B36" t="s">
        <v>32</v>
      </c>
      <c r="C36" s="14">
        <f>LN(VLOOKUP($B36,'[1]Dati finali'!$B$4:$O$40,'[1]Dati finali'!$M$42,FALSE))</f>
        <v>-2.9374633654300153</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finali'!G$42,FALSE)</f>
        <v>1.2456140350877194</v>
      </c>
      <c r="H36" s="2">
        <f>VLOOKUP($B36,'[1]Dati finali'!$B$4:$O$40,'[1]Dati finali'!H$42,FALSE)</f>
        <v>0.57096156310057655</v>
      </c>
      <c r="I36" s="4">
        <f>VLOOKUP($B36,'[1]Dati finali'!$B$4:$O$40,'[1]Dati finali'!I$42,FALSE)</f>
        <v>0.87146000000000001</v>
      </c>
      <c r="J36">
        <f>VLOOKUP($B36,'[1]Dati finali'!$B$4:$O$40,'[1]Dati finali'!J$42,FALSE)</f>
        <v>44042.249785595603</v>
      </c>
      <c r="K36">
        <f>VLOOKUP($B36,'[1]Dati finali'!$B$4:$O$40,'[1]Dati finali'!K$42,FALSE)</f>
        <v>3</v>
      </c>
      <c r="L36" s="7"/>
    </row>
    <row r="37" spans="2:12" x14ac:dyDescent="0.35">
      <c r="B37" t="s">
        <v>17</v>
      </c>
      <c r="C37" s="14">
        <f>LN(VLOOKUP($B37,'[1]Dati finali'!$B$4:$O$40,'[1]Dati finali'!$M$42,FALSE))</f>
        <v>-1.9661128563728327</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finali'!G$42,FALSE)</f>
        <v>1.4824561403508774</v>
      </c>
      <c r="H37" s="2">
        <f>VLOOKUP($B37,'[1]Dati finali'!$B$4:$O$40,'[1]Dati finali'!H$42,FALSE)</f>
        <v>0.99986000000000008</v>
      </c>
      <c r="I37" s="4">
        <f>VLOOKUP($B37,'[1]Dati finali'!$B$4:$O$40,'[1]Dati finali'!I$42,FALSE)</f>
        <v>0.93772999999999995</v>
      </c>
      <c r="J37">
        <f>VLOOKUP($B37,'[1]Dati finali'!$B$4:$O$40,'[1]Dati finali'!J$42,FALSE)</f>
        <v>46625.174468334641</v>
      </c>
      <c r="K37">
        <f>VLOOKUP($B37,'[1]Dati finali'!$B$4:$O$40,'[1]Dati finali'!K$42,FALSE)</f>
        <v>2</v>
      </c>
      <c r="L37" s="7"/>
    </row>
    <row r="38" spans="2:12" x14ac:dyDescent="0.35">
      <c r="B38" t="s">
        <v>25</v>
      </c>
      <c r="C38" s="14">
        <f>LN(VLOOKUP($B38,'[1]Dati finali'!$B$4:$O$40,'[1]Dati finali'!$M$42,FALSE))</f>
        <v>-0.93649343919167449</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finali'!G$42,FALSE)</f>
        <v>1.56140350877193</v>
      </c>
      <c r="H38" s="2">
        <f>VLOOKUP($B38,'[1]Dati finali'!$B$4:$O$40,'[1]Dati finali'!H$42,FALSE)</f>
        <v>0.97569731543624161</v>
      </c>
      <c r="I38" s="4">
        <f>VLOOKUP($B38,'[1]Dati finali'!$B$4:$O$40,'[1]Dati finali'!I$42,FALSE)</f>
        <v>0.81870999999999994</v>
      </c>
      <c r="J38">
        <f>VLOOKUP($B38,'[1]Dati finali'!$B$4:$O$40,'[1]Dati finali'!J$42,FALSE)</f>
        <v>53872.17663996949</v>
      </c>
      <c r="K38">
        <f>VLOOKUP($B38,'[1]Dati finali'!$B$4:$O$40,'[1]Dati finali'!K$42,FALSE)</f>
        <v>17</v>
      </c>
      <c r="L38" s="7"/>
    </row>
    <row r="41" spans="2:12" x14ac:dyDescent="0.35">
      <c r="B41" t="s">
        <v>46</v>
      </c>
    </row>
    <row r="42" spans="2:12" ht="15" thickBot="1" x14ac:dyDescent="0.4"/>
    <row r="43" spans="2:12" x14ac:dyDescent="0.35">
      <c r="B43" s="10" t="s">
        <v>47</v>
      </c>
      <c r="C43" s="10"/>
    </row>
    <row r="44" spans="2:12" x14ac:dyDescent="0.35">
      <c r="B44" t="s">
        <v>48</v>
      </c>
      <c r="C44">
        <v>0.81121204513077583</v>
      </c>
    </row>
    <row r="45" spans="2:12" x14ac:dyDescent="0.35">
      <c r="B45" t="s">
        <v>49</v>
      </c>
      <c r="C45">
        <v>0.65806498216525589</v>
      </c>
    </row>
    <row r="46" spans="2:12" x14ac:dyDescent="0.35">
      <c r="B46" t="s">
        <v>50</v>
      </c>
      <c r="C46">
        <v>0.55285420744687308</v>
      </c>
    </row>
    <row r="47" spans="2:12" x14ac:dyDescent="0.35">
      <c r="B47" t="s">
        <v>51</v>
      </c>
      <c r="C47">
        <v>0.80345996973534772</v>
      </c>
    </row>
    <row r="48" spans="2:12"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32.301823348513366</v>
      </c>
      <c r="E52">
        <v>4.0377279185641708</v>
      </c>
      <c r="F52">
        <v>6.2547299354718691</v>
      </c>
      <c r="G52">
        <v>1.5603098307422615E-4</v>
      </c>
    </row>
    <row r="53" spans="2:10" x14ac:dyDescent="0.35">
      <c r="B53" t="s">
        <v>55</v>
      </c>
      <c r="C53">
        <v>26</v>
      </c>
      <c r="D53">
        <v>16.784245997145273</v>
      </c>
      <c r="E53">
        <v>0.64554792296712593</v>
      </c>
    </row>
    <row r="54" spans="2:10" ht="15" thickBot="1" x14ac:dyDescent="0.4">
      <c r="B54" s="8" t="s">
        <v>56</v>
      </c>
      <c r="C54" s="8">
        <v>34</v>
      </c>
      <c r="D54" s="8">
        <v>49.086069345658643</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-9.5818437314764537</v>
      </c>
      <c r="D57">
        <v>1.3143985109617791</v>
      </c>
      <c r="E57">
        <v>-7.289907628140246</v>
      </c>
      <c r="F57">
        <v>9.6553147917056216E-8</v>
      </c>
      <c r="G57">
        <v>-12.283628564866747</v>
      </c>
      <c r="H57">
        <v>-6.8800588980861601</v>
      </c>
      <c r="I57">
        <v>-12.283628564866747</v>
      </c>
      <c r="J57">
        <v>-6.8800588980861601</v>
      </c>
    </row>
    <row r="58" spans="2:10" x14ac:dyDescent="0.35">
      <c r="B58" t="s">
        <v>35</v>
      </c>
      <c r="C58">
        <v>1.3147544957029966</v>
      </c>
      <c r="D58">
        <v>1.8090596073107112</v>
      </c>
      <c r="E58">
        <v>0.72676129099884534</v>
      </c>
      <c r="F58">
        <v>0.47386529230189156</v>
      </c>
      <c r="G58">
        <v>-2.4038207833838863</v>
      </c>
      <c r="H58">
        <v>5.0333297747898795</v>
      </c>
      <c r="I58">
        <v>-2.4038207833838863</v>
      </c>
      <c r="J58">
        <v>5.0333297747898795</v>
      </c>
    </row>
    <row r="59" spans="2:10" x14ac:dyDescent="0.35">
      <c r="B59" t="s">
        <v>36</v>
      </c>
      <c r="C59">
        <v>2.1371841218659336E-5</v>
      </c>
      <c r="D59">
        <v>2.4563170683770464E-5</v>
      </c>
      <c r="E59">
        <v>0.87007664823907593</v>
      </c>
      <c r="F59">
        <v>0.39222078798982885</v>
      </c>
      <c r="G59">
        <v>-2.9118479228240446E-5</v>
      </c>
      <c r="H59">
        <v>7.1862161665559124E-5</v>
      </c>
      <c r="I59">
        <v>-2.9118479228240446E-5</v>
      </c>
      <c r="J59">
        <v>7.1862161665559124E-5</v>
      </c>
    </row>
    <row r="60" spans="2:10" x14ac:dyDescent="0.35">
      <c r="B60" t="s">
        <v>37</v>
      </c>
      <c r="C60">
        <v>-1.2147698001633231</v>
      </c>
      <c r="D60">
        <v>3.1641733391261959</v>
      </c>
      <c r="E60">
        <v>-0.38391379673870479</v>
      </c>
      <c r="F60">
        <v>0.7041640905549772</v>
      </c>
      <c r="G60">
        <v>-7.7188212477061384</v>
      </c>
      <c r="H60">
        <v>5.2892816473794912</v>
      </c>
      <c r="I60">
        <v>-7.7188212477061384</v>
      </c>
      <c r="J60">
        <v>5.2892816473794912</v>
      </c>
    </row>
    <row r="61" spans="2:10" x14ac:dyDescent="0.35">
      <c r="B61" t="s">
        <v>39</v>
      </c>
      <c r="C61">
        <v>1.4259052628468418</v>
      </c>
      <c r="D61">
        <v>0.90428928055815072</v>
      </c>
      <c r="E61">
        <v>1.5768242458505493</v>
      </c>
      <c r="F61">
        <v>0.12692690288460767</v>
      </c>
      <c r="G61">
        <v>-0.43288797438962123</v>
      </c>
      <c r="H61">
        <v>3.2846985000833051</v>
      </c>
      <c r="I61">
        <v>-0.43288797438962123</v>
      </c>
      <c r="J61">
        <v>3.2846985000833051</v>
      </c>
    </row>
    <row r="62" spans="2:10" x14ac:dyDescent="0.35">
      <c r="B62" t="s">
        <v>40</v>
      </c>
      <c r="C62">
        <v>2.3423516205602959</v>
      </c>
      <c r="D62">
        <v>0.82791575437185672</v>
      </c>
      <c r="E62">
        <v>2.8292149390700363</v>
      </c>
      <c r="F62" s="25">
        <v>8.8721451342714114E-3</v>
      </c>
      <c r="G62">
        <v>0.64054641473272245</v>
      </c>
      <c r="H62">
        <v>4.0441568263878693</v>
      </c>
      <c r="I62">
        <v>0.64054641473272245</v>
      </c>
      <c r="J62">
        <v>4.0441568263878693</v>
      </c>
    </row>
    <row r="63" spans="2:10" x14ac:dyDescent="0.35">
      <c r="B63" t="s">
        <v>41</v>
      </c>
      <c r="C63">
        <v>1.1994848671344309</v>
      </c>
      <c r="D63">
        <v>1.5404358397242341</v>
      </c>
      <c r="E63">
        <v>0.77866590493581378</v>
      </c>
      <c r="F63">
        <v>0.44320603293508187</v>
      </c>
      <c r="G63">
        <v>-1.9669263497592868</v>
      </c>
      <c r="H63">
        <v>4.3658960840281491</v>
      </c>
      <c r="I63">
        <v>-1.9669263497592868</v>
      </c>
      <c r="J63">
        <v>4.3658960840281491</v>
      </c>
    </row>
    <row r="64" spans="2:10" x14ac:dyDescent="0.35">
      <c r="B64" t="s">
        <v>42</v>
      </c>
      <c r="C64">
        <v>2.1066900219217222E-5</v>
      </c>
      <c r="D64">
        <v>1.211884988248756E-5</v>
      </c>
      <c r="E64">
        <v>1.7383580474629126</v>
      </c>
      <c r="F64" s="24">
        <v>9.3978848703975229E-2</v>
      </c>
      <c r="G64">
        <v>-3.8437524767296794E-6</v>
      </c>
      <c r="H64">
        <v>4.5977552915164124E-5</v>
      </c>
      <c r="I64">
        <v>-3.8437524767296794E-6</v>
      </c>
      <c r="J64">
        <v>4.5977552915164124E-5</v>
      </c>
    </row>
    <row r="65" spans="2:10" ht="15" thickBot="1" x14ac:dyDescent="0.4">
      <c r="B65" s="8" t="s">
        <v>43</v>
      </c>
      <c r="C65" s="8">
        <v>1.6819166950569658E-2</v>
      </c>
      <c r="D65" s="8">
        <v>7.7580892188928606E-3</v>
      </c>
      <c r="E65" s="8">
        <v>2.1679522464901329</v>
      </c>
      <c r="F65" s="26">
        <v>3.9500476009815551E-2</v>
      </c>
      <c r="G65" s="8">
        <v>8.7218617351748906E-4</v>
      </c>
      <c r="H65" s="8">
        <v>3.2766147727621826E-2</v>
      </c>
      <c r="I65" s="8">
        <v>8.7218617351748906E-4</v>
      </c>
      <c r="J65" s="8">
        <v>3.2766147727621826E-2</v>
      </c>
    </row>
    <row r="69" spans="2:10" x14ac:dyDescent="0.35">
      <c r="B69" t="s">
        <v>70</v>
      </c>
    </row>
    <row r="70" spans="2:10" ht="15" thickBot="1" x14ac:dyDescent="0.4"/>
    <row r="71" spans="2:10" x14ac:dyDescent="0.35">
      <c r="B71" s="9" t="s">
        <v>71</v>
      </c>
      <c r="C71" s="9" t="s">
        <v>77</v>
      </c>
      <c r="D71" s="9" t="s">
        <v>73</v>
      </c>
    </row>
    <row r="72" spans="2:10" x14ac:dyDescent="0.35">
      <c r="B72">
        <v>1</v>
      </c>
      <c r="C72">
        <v>-5.5751159832104893</v>
      </c>
      <c r="D72">
        <v>-0.63949211521170213</v>
      </c>
    </row>
    <row r="73" spans="2:10" x14ac:dyDescent="0.35">
      <c r="B73">
        <v>2</v>
      </c>
      <c r="C73">
        <v>-5.8078933948715727</v>
      </c>
      <c r="D73">
        <v>-0.40671470355061867</v>
      </c>
    </row>
    <row r="74" spans="2:10" x14ac:dyDescent="0.35">
      <c r="B74">
        <v>3</v>
      </c>
      <c r="C74">
        <v>-4.8695853249315615</v>
      </c>
      <c r="D74">
        <v>-1.3450227734906299</v>
      </c>
    </row>
    <row r="75" spans="2:10" x14ac:dyDescent="0.35">
      <c r="B75">
        <v>4</v>
      </c>
      <c r="C75">
        <v>-4.5401894090716164</v>
      </c>
      <c r="D75">
        <v>-1.674418689350575</v>
      </c>
    </row>
    <row r="76" spans="2:10" x14ac:dyDescent="0.35">
      <c r="B76">
        <v>5</v>
      </c>
      <c r="C76">
        <v>-5.7232176535388364</v>
      </c>
      <c r="D76">
        <v>-0.49139044488335504</v>
      </c>
    </row>
    <row r="77" spans="2:10" x14ac:dyDescent="0.35">
      <c r="B77">
        <v>6</v>
      </c>
      <c r="C77">
        <v>-4.7105599246544276</v>
      </c>
      <c r="D77">
        <v>-1.0985830656596001</v>
      </c>
    </row>
    <row r="78" spans="2:10" x14ac:dyDescent="0.35">
      <c r="B78">
        <v>7</v>
      </c>
      <c r="C78">
        <v>-5.3135624063885105</v>
      </c>
      <c r="D78">
        <v>-0.49558058392551718</v>
      </c>
    </row>
    <row r="79" spans="2:10" x14ac:dyDescent="0.35">
      <c r="B79">
        <v>8</v>
      </c>
      <c r="C79">
        <v>-5.6406195338797378</v>
      </c>
      <c r="D79">
        <v>0.11915861601749178</v>
      </c>
    </row>
    <row r="80" spans="2:10" x14ac:dyDescent="0.35">
      <c r="B80">
        <v>9</v>
      </c>
      <c r="C80">
        <v>-5.1864654198713431</v>
      </c>
      <c r="D80">
        <v>-0.33499549799090289</v>
      </c>
    </row>
    <row r="81" spans="2:4" x14ac:dyDescent="0.35">
      <c r="B81">
        <v>10</v>
      </c>
      <c r="C81">
        <v>-5.4864152029050697</v>
      </c>
      <c r="D81">
        <v>-3.5045714957176344E-2</v>
      </c>
    </row>
    <row r="82" spans="2:4" x14ac:dyDescent="0.35">
      <c r="B82">
        <v>11</v>
      </c>
      <c r="C82">
        <v>-4.3065226863459456</v>
      </c>
      <c r="D82">
        <v>-0.80947312340813671</v>
      </c>
    </row>
    <row r="83" spans="2:4" x14ac:dyDescent="0.35">
      <c r="B83">
        <v>12</v>
      </c>
      <c r="C83">
        <v>-4.8207633983970464</v>
      </c>
      <c r="D83">
        <v>-0.29523241135703593</v>
      </c>
    </row>
    <row r="84" spans="2:4" x14ac:dyDescent="0.35">
      <c r="B84">
        <v>13</v>
      </c>
      <c r="C84">
        <v>-5.0282572816885711</v>
      </c>
      <c r="D84">
        <v>-8.773852806551119E-2</v>
      </c>
    </row>
    <row r="85" spans="2:4" x14ac:dyDescent="0.35">
      <c r="B85">
        <v>14</v>
      </c>
      <c r="C85">
        <v>-5.316435370825924</v>
      </c>
      <c r="D85">
        <v>0.35459024089910063</v>
      </c>
    </row>
    <row r="86" spans="2:4" x14ac:dyDescent="0.35">
      <c r="B86">
        <v>15</v>
      </c>
      <c r="C86">
        <v>-4.3671119684819635</v>
      </c>
      <c r="D86">
        <v>-0.59473316144485988</v>
      </c>
    </row>
    <row r="87" spans="2:4" x14ac:dyDescent="0.35">
      <c r="B87">
        <v>16</v>
      </c>
      <c r="C87">
        <v>-5.4580670343328226</v>
      </c>
      <c r="D87">
        <v>0.62975329703052108</v>
      </c>
    </row>
    <row r="88" spans="2:4" x14ac:dyDescent="0.35">
      <c r="B88">
        <v>17</v>
      </c>
      <c r="C88">
        <v>-5.7626873700398846</v>
      </c>
      <c r="D88">
        <v>1.0521566683939669</v>
      </c>
    </row>
    <row r="89" spans="2:4" x14ac:dyDescent="0.35">
      <c r="B89">
        <v>18</v>
      </c>
      <c r="C89">
        <v>-4.7647727704635869</v>
      </c>
      <c r="D89">
        <v>0.15960258447549602</v>
      </c>
    </row>
    <row r="90" spans="2:4" x14ac:dyDescent="0.35">
      <c r="B90">
        <v>19</v>
      </c>
      <c r="C90">
        <v>-3.796392824723033</v>
      </c>
      <c r="D90">
        <v>-0.71346718146073318</v>
      </c>
    </row>
    <row r="91" spans="2:4" x14ac:dyDescent="0.35">
      <c r="B91">
        <v>20</v>
      </c>
      <c r="C91">
        <v>-5.0985938771635571</v>
      </c>
      <c r="D91">
        <v>0.67574524796942015</v>
      </c>
    </row>
    <row r="92" spans="2:4" x14ac:dyDescent="0.35">
      <c r="B92">
        <v>21</v>
      </c>
      <c r="C92">
        <v>-4.2229458522930265</v>
      </c>
      <c r="D92">
        <v>-0.19990277690111036</v>
      </c>
    </row>
    <row r="93" spans="2:4" x14ac:dyDescent="0.35">
      <c r="B93">
        <v>22</v>
      </c>
      <c r="C93">
        <v>-4.6403647126783554</v>
      </c>
      <c r="D93">
        <v>0.44065963479842818</v>
      </c>
    </row>
    <row r="94" spans="2:4" x14ac:dyDescent="0.35">
      <c r="B94">
        <v>23</v>
      </c>
      <c r="C94">
        <v>-5.1101184466861032</v>
      </c>
      <c r="D94">
        <v>1.0927349256001309</v>
      </c>
    </row>
    <row r="95" spans="2:4" x14ac:dyDescent="0.35">
      <c r="B95">
        <v>24</v>
      </c>
      <c r="C95">
        <v>-3.6618899601503867</v>
      </c>
      <c r="D95">
        <v>-0.30142633966530985</v>
      </c>
    </row>
    <row r="96" spans="2:4" x14ac:dyDescent="0.35">
      <c r="B96">
        <v>25</v>
      </c>
      <c r="C96">
        <v>-4.7302433917217366</v>
      </c>
      <c r="D96">
        <v>0.76692709190604003</v>
      </c>
    </row>
    <row r="97" spans="2:11" x14ac:dyDescent="0.35">
      <c r="B97">
        <v>26</v>
      </c>
      <c r="C97">
        <v>-4.7828600150868699</v>
      </c>
      <c r="D97">
        <v>0.81954371527117331</v>
      </c>
    </row>
    <row r="98" spans="2:11" x14ac:dyDescent="0.35">
      <c r="B98">
        <v>27</v>
      </c>
      <c r="C98">
        <v>-3.9955553000683044</v>
      </c>
      <c r="D98">
        <v>8.3532294640158433E-2</v>
      </c>
    </row>
    <row r="99" spans="2:11" x14ac:dyDescent="0.35">
      <c r="B99">
        <v>28</v>
      </c>
      <c r="C99">
        <v>-4.8321765075034087</v>
      </c>
      <c r="D99">
        <v>1.0154636818795875</v>
      </c>
    </row>
    <row r="100" spans="2:11" x14ac:dyDescent="0.35">
      <c r="B100">
        <v>29</v>
      </c>
      <c r="C100">
        <v>-4.0856459982014339</v>
      </c>
      <c r="D100">
        <v>0.26893317257761273</v>
      </c>
    </row>
    <row r="101" spans="2:11" x14ac:dyDescent="0.35">
      <c r="B101">
        <v>30</v>
      </c>
      <c r="C101">
        <v>-4.1562531637365057</v>
      </c>
      <c r="D101">
        <v>0.50659442277585054</v>
      </c>
    </row>
    <row r="102" spans="2:11" x14ac:dyDescent="0.35">
      <c r="B102">
        <v>31</v>
      </c>
      <c r="C102">
        <v>-3.5968069448761901</v>
      </c>
      <c r="D102">
        <v>-1.5111468101618009E-2</v>
      </c>
    </row>
    <row r="103" spans="2:11" x14ac:dyDescent="0.35">
      <c r="B103">
        <v>32</v>
      </c>
      <c r="C103">
        <v>-3.890356084917062</v>
      </c>
      <c r="D103">
        <v>0.27843767193925428</v>
      </c>
    </row>
    <row r="104" spans="2:11" x14ac:dyDescent="0.35">
      <c r="B104">
        <v>33</v>
      </c>
      <c r="C104">
        <v>-3.8443929220218953</v>
      </c>
      <c r="D104">
        <v>0.90692955659188002</v>
      </c>
    </row>
    <row r="105" spans="2:11" x14ac:dyDescent="0.35">
      <c r="B105">
        <v>34</v>
      </c>
      <c r="C105">
        <v>-1.4652901297215246</v>
      </c>
      <c r="D105">
        <v>-0.50082272665130811</v>
      </c>
    </row>
    <row r="106" spans="2:11" ht="15" thickBot="1" x14ac:dyDescent="0.4">
      <c r="B106" s="8">
        <v>35</v>
      </c>
      <c r="C106" s="8">
        <v>-1.8048819225012243</v>
      </c>
      <c r="D106" s="8">
        <v>0.86838848330954976</v>
      </c>
    </row>
    <row r="107" spans="2:11" ht="15" thickBot="1" x14ac:dyDescent="0.4">
      <c r="B107" s="8"/>
      <c r="C107" s="8"/>
      <c r="D107" s="8"/>
    </row>
    <row r="111" spans="2:11" x14ac:dyDescent="0.35">
      <c r="D111">
        <v>1</v>
      </c>
      <c r="E111">
        <f>D111+1</f>
        <v>2</v>
      </c>
      <c r="F111">
        <f t="shared" ref="F111:K111" si="0">E111+1</f>
        <v>3</v>
      </c>
      <c r="G111">
        <f t="shared" si="0"/>
        <v>4</v>
      </c>
      <c r="H111">
        <f t="shared" si="0"/>
        <v>5</v>
      </c>
      <c r="I111">
        <f t="shared" si="0"/>
        <v>6</v>
      </c>
      <c r="J111">
        <f t="shared" si="0"/>
        <v>7</v>
      </c>
      <c r="K111">
        <f t="shared" si="0"/>
        <v>8</v>
      </c>
    </row>
    <row r="112" spans="2:11" ht="48" x14ac:dyDescent="0.35">
      <c r="D112" s="1" t="s">
        <v>35</v>
      </c>
      <c r="E112" s="1" t="s">
        <v>36</v>
      </c>
      <c r="F112" s="1" t="s">
        <v>37</v>
      </c>
      <c r="G112" s="1" t="s">
        <v>39</v>
      </c>
      <c r="H112" s="1" t="s">
        <v>40</v>
      </c>
      <c r="I112" s="1" t="s">
        <v>41</v>
      </c>
      <c r="J112" s="1" t="s">
        <v>42</v>
      </c>
      <c r="K112" s="1" t="s">
        <v>43</v>
      </c>
    </row>
    <row r="113" spans="2:11" x14ac:dyDescent="0.35">
      <c r="C113" t="s">
        <v>126</v>
      </c>
      <c r="D113">
        <f>[2]!TOLERANCE($D$4:$K$38,D111)</f>
        <v>0.53380909614604222</v>
      </c>
      <c r="E113">
        <f>[2]!TOLERANCE($D$4:$K$38,E111)</f>
        <v>0.39075536315667603</v>
      </c>
      <c r="F113">
        <f>[2]!TOLERANCE($D$4:$K$38,F111)</f>
        <v>0.57578294640050642</v>
      </c>
      <c r="G113">
        <f>[2]!TOLERANCE($D$4:$K$38,G111)</f>
        <v>0.53180995567065836</v>
      </c>
      <c r="H113">
        <f>[2]!TOLERANCE($D$4:$K$38,H111)</f>
        <v>0.45874823677918775</v>
      </c>
      <c r="I113">
        <f>[2]!TOLERANCE($D$4:$K$38,I111)</f>
        <v>0.50469462037134349</v>
      </c>
      <c r="J113">
        <f>[2]!TOLERANCE($D$4:$K$38,J111)</f>
        <v>0.60886720569568098</v>
      </c>
      <c r="K113">
        <f>[2]!TOLERANCE($D$4:$K$38,K111)</f>
        <v>0.68832092242596232</v>
      </c>
    </row>
    <row r="114" spans="2:11" x14ac:dyDescent="0.35">
      <c r="C114" t="s">
        <v>127</v>
      </c>
      <c r="D114">
        <f>[2]!VIF($D$4:$K$38,D111)</f>
        <v>1.8733288870866578</v>
      </c>
      <c r="E114">
        <f>[2]!VIF($D$4:$K$38,E111)</f>
        <v>2.5591459370425662</v>
      </c>
      <c r="F114">
        <f>[2]!VIF($D$4:$K$38,F111)</f>
        <v>1.7367655750339195</v>
      </c>
      <c r="G114">
        <f>[2]!VIF($D$4:$K$38,G111)</f>
        <v>1.8803709658630092</v>
      </c>
      <c r="H114">
        <f>[2]!VIF($D$4:$K$38,H111)</f>
        <v>2.1798448905675825</v>
      </c>
      <c r="I114">
        <f>[2]!VIF($D$4:$K$38,I111)</f>
        <v>1.9813961941267006</v>
      </c>
      <c r="J114">
        <f>[2]!VIF($D$4:$K$38,J111)</f>
        <v>1.6423942538626588</v>
      </c>
      <c r="K114">
        <f>[2]!VIF($D$4:$K$38,K111)</f>
        <v>1.4528106983520652</v>
      </c>
    </row>
    <row r="119" spans="2:11" ht="15" thickBot="1" x14ac:dyDescent="0.4"/>
    <row r="120" spans="2:11" x14ac:dyDescent="0.35">
      <c r="B120" s="9"/>
      <c r="C120" s="9" t="s">
        <v>129</v>
      </c>
      <c r="D120" s="9" t="s">
        <v>130</v>
      </c>
      <c r="E120" s="9" t="s">
        <v>131</v>
      </c>
      <c r="F120" s="9" t="s">
        <v>132</v>
      </c>
      <c r="G120" s="9" t="s">
        <v>133</v>
      </c>
      <c r="H120" s="9" t="s">
        <v>134</v>
      </c>
      <c r="I120" s="9" t="s">
        <v>135</v>
      </c>
      <c r="J120" s="9" t="s">
        <v>136</v>
      </c>
    </row>
    <row r="121" spans="2:11" x14ac:dyDescent="0.35">
      <c r="B121" t="s">
        <v>129</v>
      </c>
      <c r="C121">
        <v>1</v>
      </c>
    </row>
    <row r="122" spans="2:11" x14ac:dyDescent="0.35">
      <c r="B122" t="s">
        <v>130</v>
      </c>
      <c r="C122">
        <v>0.3739454388027097</v>
      </c>
      <c r="D122">
        <v>1</v>
      </c>
    </row>
    <row r="123" spans="2:11" x14ac:dyDescent="0.35">
      <c r="B123" t="s">
        <v>131</v>
      </c>
      <c r="C123">
        <v>0.12267963737023817</v>
      </c>
      <c r="D123">
        <v>-6.4874290296982898E-2</v>
      </c>
      <c r="E123">
        <v>1</v>
      </c>
    </row>
    <row r="124" spans="2:11" x14ac:dyDescent="0.35">
      <c r="B124" t="s">
        <v>132</v>
      </c>
      <c r="C124">
        <v>-4.2773427214479E-2</v>
      </c>
      <c r="D124">
        <v>0.28757579400241406</v>
      </c>
      <c r="E124">
        <v>0.48085242476171053</v>
      </c>
      <c r="F124">
        <v>1</v>
      </c>
    </row>
    <row r="125" spans="2:11" x14ac:dyDescent="0.35">
      <c r="B125" t="s">
        <v>133</v>
      </c>
      <c r="C125">
        <v>0.17420056496770814</v>
      </c>
      <c r="D125">
        <v>0.59697399215079505</v>
      </c>
      <c r="E125">
        <v>0.12753146165068299</v>
      </c>
      <c r="F125">
        <v>0.37990424179769311</v>
      </c>
      <c r="G125">
        <v>1</v>
      </c>
    </row>
    <row r="126" spans="2:11" x14ac:dyDescent="0.35">
      <c r="B126" t="s">
        <v>134</v>
      </c>
      <c r="C126">
        <v>0.50474530835292253</v>
      </c>
      <c r="D126">
        <v>0.42566396081340868</v>
      </c>
      <c r="E126">
        <v>0.25171921053993596</v>
      </c>
      <c r="F126">
        <v>0.27977084331700114</v>
      </c>
      <c r="G126">
        <v>4.1514957325421507E-2</v>
      </c>
      <c r="H126">
        <v>1</v>
      </c>
    </row>
    <row r="127" spans="2:11" x14ac:dyDescent="0.35">
      <c r="B127" t="s">
        <v>135</v>
      </c>
      <c r="C127">
        <v>0.51407853944012061</v>
      </c>
      <c r="D127">
        <v>0.36213127120568539</v>
      </c>
      <c r="E127">
        <v>0.32358685014254801</v>
      </c>
      <c r="F127">
        <v>0.20002509819977629</v>
      </c>
      <c r="G127">
        <v>0.2064804444386609</v>
      </c>
      <c r="H127">
        <v>0.43772819875793356</v>
      </c>
      <c r="I127">
        <v>1</v>
      </c>
    </row>
    <row r="128" spans="2:11" ht="15" thickBot="1" x14ac:dyDescent="0.4">
      <c r="B128" s="8" t="s">
        <v>136</v>
      </c>
      <c r="C128" s="8">
        <v>-0.26147416446872651</v>
      </c>
      <c r="D128" s="8">
        <v>-0.24156151569120221</v>
      </c>
      <c r="E128" s="8">
        <v>-0.34594163562925684</v>
      </c>
      <c r="F128" s="8">
        <v>-0.38709989089011609</v>
      </c>
      <c r="G128" s="8">
        <v>-0.40379528655045555</v>
      </c>
      <c r="H128" s="8">
        <v>-0.19679105784627871</v>
      </c>
      <c r="I128" s="8">
        <v>-0.29917652497298458</v>
      </c>
      <c r="J128" s="8">
        <v>1</v>
      </c>
    </row>
  </sheetData>
  <conditionalFormatting sqref="B4:C38">
    <cfRule type="cellIs" dxfId="30" priority="1" operator="equal">
      <formula>0</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80B9A-38FA-43AF-9262-FF92E2C75C66}">
  <dimension ref="B1:L106"/>
  <sheetViews>
    <sheetView topLeftCell="A94" zoomScale="80" zoomScaleNormal="80" workbookViewId="0">
      <selection activeCell="B107" sqref="B107:D108"/>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116</v>
      </c>
    </row>
    <row r="3" spans="2:12" ht="48" x14ac:dyDescent="0.35">
      <c r="C3" s="1" t="s">
        <v>81</v>
      </c>
      <c r="D3" s="1" t="s">
        <v>35</v>
      </c>
      <c r="E3" s="1" t="s">
        <v>36</v>
      </c>
      <c r="F3" s="1" t="s">
        <v>37</v>
      </c>
      <c r="G3" s="1" t="s">
        <v>39</v>
      </c>
      <c r="H3" s="1" t="s">
        <v>40</v>
      </c>
      <c r="I3" s="1" t="s">
        <v>41</v>
      </c>
      <c r="J3" s="1" t="s">
        <v>42</v>
      </c>
      <c r="K3" s="1" t="s">
        <v>43</v>
      </c>
      <c r="L3" s="1"/>
    </row>
    <row r="4" spans="2:12" x14ac:dyDescent="0.35">
      <c r="B4" t="s">
        <v>9</v>
      </c>
      <c r="C4" s="14">
        <f>LN(VLOOKUP($B4,'[1]Dati finali'!$B$4:$O$40,'[1]Dati finali'!$N$42,FALSE))</f>
        <v>-6.9077552789821368</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finali'!G$42,FALSE)</f>
        <v>1.0263157894736843</v>
      </c>
      <c r="H4" s="2">
        <f>VLOOKUP($B4,'[1]Dati finali'!$B$4:$O$40,'[1]Dati finali'!H$42,FALSE)</f>
        <v>0.1126530612244898</v>
      </c>
      <c r="I4" s="4">
        <f>VLOOKUP($B4,'[1]Dati finali'!$B$4:$O$40,'[1]Dati finali'!I$42,FALSE)</f>
        <v>0.73675000000000002</v>
      </c>
      <c r="J4">
        <f>VLOOKUP($B4,'[1]Dati finali'!$B$4:$O$40,'[1]Dati finali'!J$42,FALSE)</f>
        <v>31866.010828482387</v>
      </c>
      <c r="K4">
        <f>VLOOKUP($B4,'[1]Dati finali'!$B$4:$O$40,'[1]Dati finali'!K$42,FALSE)</f>
        <v>27</v>
      </c>
      <c r="L4" s="7"/>
    </row>
    <row r="5" spans="2:12" x14ac:dyDescent="0.35">
      <c r="B5" t="s">
        <v>11</v>
      </c>
      <c r="C5" s="14">
        <f>LN(VLOOKUP($B5,'[1]Dati finali'!$B$4:$O$40,'[1]Dati finali'!$N$42,FALSE))</f>
        <v>-6.9077552789821368</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finali'!G$42,FALSE)</f>
        <v>1</v>
      </c>
      <c r="H5" s="2">
        <f>VLOOKUP($B5,'[1]Dati finali'!$B$4:$O$40,'[1]Dati finali'!H$42,FALSE)</f>
        <v>0.12391056910569105</v>
      </c>
      <c r="I5" s="4">
        <f>VLOOKUP($B5,'[1]Dati finali'!$B$4:$O$40,'[1]Dati finali'!I$42,FALSE)</f>
        <v>0.68716999999999995</v>
      </c>
      <c r="J5">
        <f>VLOOKUP($B5,'[1]Dati finali'!$B$4:$O$40,'[1]Dati finali'!J$42,FALSE)</f>
        <v>27843.887608341538</v>
      </c>
      <c r="K5">
        <f>VLOOKUP($B5,'[1]Dati finali'!$B$4:$O$40,'[1]Dati finali'!K$42,FALSE)</f>
        <v>8</v>
      </c>
      <c r="L5" s="7"/>
    </row>
    <row r="6" spans="2:12" x14ac:dyDescent="0.35">
      <c r="B6" t="s">
        <v>19</v>
      </c>
      <c r="C6" s="14">
        <f>LN(VLOOKUP($B6,'[1]Dati finali'!$B$4:$O$40,'[1]Dati finali'!$N$42,FALSE))</f>
        <v>-6.9077552789821368</v>
      </c>
      <c r="D6" s="2">
        <f>VLOOKUP($B6,'[1]Dati finali'!$B$4:$O$40,'[1]Dati finali'!C$42,FALSE)</f>
        <v>0.187</v>
      </c>
      <c r="E6" s="6">
        <f>VLOOKUP($B6,'[1]Dati finali'!$B$4:$O$40,'[1]Dati finali'!D$42,FALSE)</f>
        <v>5002.4066798773592</v>
      </c>
      <c r="F6" s="5">
        <f>VLOOKUP($B6,'[1]Dati finali'!$B$4:$O$40,'[1]Dati finali'!E$42,FALSE)</f>
        <v>0.21060000000000001</v>
      </c>
      <c r="G6" s="5">
        <f>VLOOKUP($B6,'[1]Dati finali'!$B$4:$O$40,'[1]Dati finali'!G$42,FALSE)</f>
        <v>1.4122807017543861</v>
      </c>
      <c r="H6" s="2">
        <f>VLOOKUP($B6,'[1]Dati finali'!$B$4:$O$40,'[1]Dati finali'!H$42,FALSE)</f>
        <v>0.37279399585921325</v>
      </c>
      <c r="I6" s="4">
        <f>VLOOKUP($B6,'[1]Dati finali'!$B$4:$O$40,'[1]Dati finali'!I$42,FALSE)</f>
        <v>0.70144000000000006</v>
      </c>
      <c r="J6">
        <f>VLOOKUP($B6,'[1]Dati finali'!$B$4:$O$40,'[1]Dati finali'!J$42,FALSE)</f>
        <v>34585.035786649052</v>
      </c>
      <c r="K6">
        <f>VLOOKUP($B6,'[1]Dati finali'!$B$4:$O$40,'[1]Dati finali'!K$42,FALSE)</f>
        <v>29</v>
      </c>
      <c r="L6" s="7"/>
    </row>
    <row r="7" spans="2:12" x14ac:dyDescent="0.35">
      <c r="B7" t="s">
        <v>26</v>
      </c>
      <c r="C7" s="14">
        <f>LN(VLOOKUP($B7,'[1]Dati finali'!$B$4:$O$40,'[1]Dati finali'!$N$42,FALSE))</f>
        <v>-6.9077552789821368</v>
      </c>
      <c r="D7" s="2">
        <f>VLOOKUP($B7,'[1]Dati finali'!$B$4:$O$40,'[1]Dati finali'!C$42,FALSE)</f>
        <v>0.29899999999999999</v>
      </c>
      <c r="E7" s="6">
        <f>VLOOKUP($B7,'[1]Dati finali'!$B$4:$O$40,'[1]Dati finali'!D$42,FALSE)</f>
        <v>3971.7997613105531</v>
      </c>
      <c r="F7" s="5">
        <f>VLOOKUP($B7,'[1]Dati finali'!$B$4:$O$40,'[1]Dati finali'!E$42,FALSE)</f>
        <v>0.1454</v>
      </c>
      <c r="G7" s="5">
        <f>VLOOKUP($B7,'[1]Dati finali'!$B$4:$O$40,'[1]Dati finali'!G$42,FALSE)</f>
        <v>0.93859649122807032</v>
      </c>
      <c r="H7" s="2">
        <f>VLOOKUP($B7,'[1]Dati finali'!$B$4:$O$40,'[1]Dati finali'!H$42,FALSE)</f>
        <v>0.13689675870348139</v>
      </c>
      <c r="I7" s="4">
        <f>VLOOKUP($B7,'[1]Dati finali'!$B$4:$O$40,'[1]Dati finali'!I$42,FALSE)</f>
        <v>0.60104999999999997</v>
      </c>
      <c r="J7">
        <f>VLOOKUP($B7,'[1]Dati finali'!$B$4:$O$40,'[1]Dati finali'!J$42,FALSE)</f>
        <v>25545.694362817598</v>
      </c>
      <c r="K7">
        <f>VLOOKUP($B7,'[1]Dati finali'!$B$4:$O$40,'[1]Dati finali'!K$42,FALSE)</f>
        <v>38</v>
      </c>
      <c r="L7" s="7"/>
    </row>
    <row r="8" spans="2:12" x14ac:dyDescent="0.35">
      <c r="B8" t="s">
        <v>21</v>
      </c>
      <c r="C8" s="14">
        <f>LN(VLOOKUP($B8,'[1]Dati finali'!$B$4:$O$40,'[1]Dati finali'!$N$42,FALSE))</f>
        <v>-6.2146080984221914</v>
      </c>
      <c r="D8" s="2">
        <f>VLOOKUP($B8,'[1]Dati finali'!$B$4:$O$40,'[1]Dati finali'!C$42,FALSE)</f>
        <v>0.40299999999999997</v>
      </c>
      <c r="E8" s="6">
        <f>VLOOKUP($B8,'[1]Dati finali'!$B$4:$O$40,'[1]Dati finali'!D$42,FALSE)</f>
        <v>3821.1451704373976</v>
      </c>
      <c r="F8" s="5">
        <f>VLOOKUP($B8,'[1]Dati finali'!$B$4:$O$40,'[1]Dati finali'!E$42,FALSE)</f>
        <v>0.11115</v>
      </c>
      <c r="G8" s="5">
        <f>VLOOKUP($B8,'[1]Dati finali'!$B$4:$O$40,'[1]Dati finali'!G$42,FALSE)</f>
        <v>1.0175438596491229</v>
      </c>
      <c r="H8" s="2">
        <f>VLOOKUP($B8,'[1]Dati finali'!$B$4:$O$40,'[1]Dati finali'!H$42,FALSE)</f>
        <v>0.48558139534883721</v>
      </c>
      <c r="I8" s="4">
        <f>VLOOKUP($B8,'[1]Dati finali'!$B$4:$O$40,'[1]Dati finali'!I$42,FALSE)</f>
        <v>0.67516000000000009</v>
      </c>
      <c r="J8">
        <f>VLOOKUP($B8,'[1]Dati finali'!$B$4:$O$40,'[1]Dati finali'!J$42,FALSE)</f>
        <v>28945.214455971793</v>
      </c>
      <c r="K8">
        <f>VLOOKUP($B8,'[1]Dati finali'!$B$4:$O$40,'[1]Dati finali'!K$42,FALSE)</f>
        <v>23</v>
      </c>
      <c r="L8" s="7"/>
    </row>
    <row r="9" spans="2:12" x14ac:dyDescent="0.35">
      <c r="B9" t="s">
        <v>28</v>
      </c>
      <c r="C9" s="14">
        <f>LN(VLOOKUP($B9,'[1]Dati finali'!$B$4:$O$40,'[1]Dati finali'!$N$42,FALSE))</f>
        <v>-6.2146080984221914</v>
      </c>
      <c r="D9" s="2">
        <f>VLOOKUP($B9,'[1]Dati finali'!$B$4:$O$40,'[1]Dati finali'!C$42,FALSE)</f>
        <v>0.17600000000000002</v>
      </c>
      <c r="E9" s="6">
        <f>VLOOKUP($B9,'[1]Dati finali'!$B$4:$O$40,'[1]Dati finali'!D$42,FALSE)</f>
        <v>2584.4117872644297</v>
      </c>
      <c r="F9" s="5">
        <f>VLOOKUP($B9,'[1]Dati finali'!$B$4:$O$40,'[1]Dati finali'!E$42,FALSE)</f>
        <v>0.12434999999999999</v>
      </c>
      <c r="G9" s="5">
        <f>VLOOKUP($B9,'[1]Dati finali'!$B$4:$O$40,'[1]Dati finali'!G$42,FALSE)</f>
        <v>1.0175438596491229</v>
      </c>
      <c r="H9" s="2">
        <f>VLOOKUP($B9,'[1]Dati finali'!$B$4:$O$40,'[1]Dati finali'!H$42,FALSE)</f>
        <v>0.41427188940092169</v>
      </c>
      <c r="I9" s="4">
        <f>VLOOKUP($B9,'[1]Dati finali'!$B$4:$O$40,'[1]Dati finali'!I$42,FALSE)</f>
        <v>0.53935999999999995</v>
      </c>
      <c r="J9">
        <f>VLOOKUP($B9,'[1]Dati finali'!$B$4:$O$40,'[1]Dati finali'!J$42,FALSE)</f>
        <v>23383.132051156193</v>
      </c>
      <c r="K9">
        <f>VLOOKUP($B9,'[1]Dati finali'!$B$4:$O$40,'[1]Dati finali'!K$42,FALSE)</f>
        <v>34</v>
      </c>
      <c r="L9" s="7"/>
    </row>
    <row r="10" spans="2:12" x14ac:dyDescent="0.35">
      <c r="B10" t="s">
        <v>7</v>
      </c>
      <c r="C10" s="14">
        <f>LN(VLOOKUP($B10,'[1]Dati finali'!$B$4:$O$40,'[1]Dati finali'!$N$42,FALSE))</f>
        <v>-6.2146080984221914</v>
      </c>
      <c r="D10" s="2">
        <f>VLOOKUP($B10,'[1]Dati finali'!$B$4:$O$40,'[1]Dati finali'!C$42,FALSE)</f>
        <v>0.27800000000000002</v>
      </c>
      <c r="E10" s="6">
        <f>VLOOKUP($B10,'[1]Dati finali'!$B$4:$O$40,'[1]Dati finali'!D$42,FALSE)</f>
        <v>4708.9274575723102</v>
      </c>
      <c r="F10" s="5">
        <f>VLOOKUP($B10,'[1]Dati finali'!$B$4:$O$40,'[1]Dati finali'!E$42,FALSE)</f>
        <v>9.69E-2</v>
      </c>
      <c r="G10" s="5">
        <f>VLOOKUP($B10,'[1]Dati finali'!$B$4:$O$40,'[1]Dati finali'!G$42,FALSE)</f>
        <v>0.97368421052631593</v>
      </c>
      <c r="H10" s="2">
        <f>VLOOKUP($B10,'[1]Dati finali'!$B$4:$O$40,'[1]Dati finali'!H$42,FALSE)</f>
        <v>0.15651982378854626</v>
      </c>
      <c r="I10" s="4">
        <f>VLOOKUP($B10,'[1]Dati finali'!$B$4:$O$40,'[1]Dati finali'!I$42,FALSE)</f>
        <v>0.74668999999999996</v>
      </c>
      <c r="J10">
        <f>VLOOKUP($B10,'[1]Dati finali'!$B$4:$O$40,'[1]Dati finali'!J$42,FALSE)</f>
        <v>18375.433481661283</v>
      </c>
      <c r="K10">
        <f>VLOOKUP($B10,'[1]Dati finali'!$B$4:$O$40,'[1]Dati finali'!K$42,FALSE)</f>
        <v>33</v>
      </c>
      <c r="L10" s="7"/>
    </row>
    <row r="11" spans="2:12" x14ac:dyDescent="0.35">
      <c r="B11" t="s">
        <v>23</v>
      </c>
      <c r="C11" s="14">
        <f>LN(VLOOKUP($B11,'[1]Dati finali'!$B$4:$O$40,'[1]Dati finali'!$N$42,FALSE))</f>
        <v>-5.521460917862246</v>
      </c>
      <c r="D11" s="2">
        <f>VLOOKUP($B11,'[1]Dati finali'!$B$4:$O$40,'[1]Dati finali'!C$42,FALSE)</f>
        <v>0.23899999999999999</v>
      </c>
      <c r="E11" s="6">
        <f>VLOOKUP($B11,'[1]Dati finali'!$B$4:$O$40,'[1]Dati finali'!D$42,FALSE)</f>
        <v>4924.5440194404428</v>
      </c>
      <c r="F11" s="5">
        <f>VLOOKUP($B11,'[1]Dati finali'!$B$4:$O$40,'[1]Dati finali'!E$42,FALSE)</f>
        <v>0.1313</v>
      </c>
      <c r="G11" s="5">
        <f>VLOOKUP($B11,'[1]Dati finali'!$B$4:$O$40,'[1]Dati finali'!G$42,FALSE)</f>
        <v>1.192982456140351</v>
      </c>
      <c r="H11" s="2">
        <f>VLOOKUP($B11,'[1]Dati finali'!$B$4:$O$40,'[1]Dati finali'!H$42,FALSE)</f>
        <v>0.16675000000000001</v>
      </c>
      <c r="I11" s="4">
        <f>VLOOKUP($B11,'[1]Dati finali'!$B$4:$O$40,'[1]Dati finali'!I$42,FALSE)</f>
        <v>0.94546000000000008</v>
      </c>
      <c r="J11">
        <f>VLOOKUP($B11,'[1]Dati finali'!$B$4:$O$40,'[1]Dati finali'!J$42,FALSE)</f>
        <v>35994.860216078843</v>
      </c>
      <c r="K11">
        <f>VLOOKUP($B11,'[1]Dati finali'!$B$4:$O$40,'[1]Dati finali'!K$42,FALSE)</f>
        <v>9</v>
      </c>
      <c r="L11" s="7"/>
    </row>
    <row r="12" spans="2:12" x14ac:dyDescent="0.35">
      <c r="B12" t="s">
        <v>29</v>
      </c>
      <c r="C12" s="14">
        <f>LN(VLOOKUP($B12,'[1]Dati finali'!$B$4:$O$40,'[1]Dati finali'!$N$42,FALSE))</f>
        <v>-6.2146080984221914</v>
      </c>
      <c r="D12" s="2">
        <f>VLOOKUP($B12,'[1]Dati finali'!$B$4:$O$40,'[1]Dati finali'!C$42,FALSE)</f>
        <v>0.23100000000000001</v>
      </c>
      <c r="E12" s="6">
        <f>VLOOKUP($B12,'[1]Dati finali'!$B$4:$O$40,'[1]Dati finali'!D$42,FALSE)</f>
        <v>5137.0738351939754</v>
      </c>
      <c r="F12" s="5">
        <f>VLOOKUP($B12,'[1]Dati finali'!$B$4:$O$40,'[1]Dati finali'!E$42,FALSE)</f>
        <v>0.14384999999999998</v>
      </c>
      <c r="G12" s="5">
        <f>VLOOKUP($B12,'[1]Dati finali'!$B$4:$O$40,'[1]Dati finali'!G$42,FALSE)</f>
        <v>1.1578947368421053</v>
      </c>
      <c r="H12" s="2">
        <f>VLOOKUP($B12,'[1]Dati finali'!$B$4:$O$40,'[1]Dati finali'!H$42,FALSE)</f>
        <v>0.24461254612546127</v>
      </c>
      <c r="I12" s="4">
        <f>VLOOKUP($B12,'[1]Dati finali'!$B$4:$O$40,'[1]Dati finali'!I$42,FALSE)</f>
        <v>0.53750999999999993</v>
      </c>
      <c r="J12">
        <f>VLOOKUP($B12,'[1]Dati finali'!$B$4:$O$40,'[1]Dati finali'!J$42,FALSE)</f>
        <v>27733.754503235035</v>
      </c>
      <c r="K12">
        <f>VLOOKUP($B12,'[1]Dati finali'!$B$4:$O$40,'[1]Dati finali'!K$42,FALSE)</f>
        <v>24</v>
      </c>
      <c r="L12" s="7"/>
    </row>
    <row r="13" spans="2:12" x14ac:dyDescent="0.35">
      <c r="B13" t="s">
        <v>6</v>
      </c>
      <c r="C13" s="14">
        <f>LN(VLOOKUP($B13,'[1]Dati finali'!$B$4:$O$40,'[1]Dati finali'!$N$42,FALSE))</f>
        <v>-5.2983173665480363</v>
      </c>
      <c r="D13" s="2">
        <f>VLOOKUP($B13,'[1]Dati finali'!$B$4:$O$40,'[1]Dati finali'!C$42,FALSE)</f>
        <v>0.40299999999999997</v>
      </c>
      <c r="E13" s="6">
        <f>VLOOKUP($B13,'[1]Dati finali'!$B$4:$O$40,'[1]Dati finali'!D$42,FALSE)</f>
        <v>7709.1230778824656</v>
      </c>
      <c r="F13" s="5">
        <f>VLOOKUP($B13,'[1]Dati finali'!$B$4:$O$40,'[1]Dati finali'!E$42,FALSE)</f>
        <v>0.2838</v>
      </c>
      <c r="G13" s="5">
        <f>VLOOKUP($B13,'[1]Dati finali'!$B$4:$O$40,'[1]Dati finali'!G$42,FALSE)</f>
        <v>1.2543859649122808</v>
      </c>
      <c r="H13" s="2">
        <f>VLOOKUP($B13,'[1]Dati finali'!$B$4:$O$40,'[1]Dati finali'!H$42,FALSE)</f>
        <v>0.16570760233918128</v>
      </c>
      <c r="I13" s="4">
        <f>VLOOKUP($B13,'[1]Dati finali'!$B$4:$O$40,'[1]Dati finali'!I$42,FALSE)</f>
        <v>0.97960999999999998</v>
      </c>
      <c r="J13">
        <f>VLOOKUP($B13,'[1]Dati finali'!$B$4:$O$40,'[1]Dati finali'!J$42,FALSE)</f>
        <v>41965.08520658395</v>
      </c>
      <c r="K13">
        <f>VLOOKUP($B13,'[1]Dati finali'!$B$4:$O$40,'[1]Dati finali'!K$42,FALSE)</f>
        <v>41</v>
      </c>
      <c r="L13" s="7"/>
    </row>
    <row r="14" spans="2:12" x14ac:dyDescent="0.35">
      <c r="B14" t="s">
        <v>20</v>
      </c>
      <c r="C14" s="14">
        <f>LN(VLOOKUP($B14,'[1]Dati finali'!$B$4:$O$40,'[1]Dati finali'!$N$42,FALSE))</f>
        <v>-5.521460917862246</v>
      </c>
      <c r="D14" s="2">
        <f>VLOOKUP($B14,'[1]Dati finali'!$B$4:$O$40,'[1]Dati finali'!C$42,FALSE)</f>
        <v>0.33899999999999997</v>
      </c>
      <c r="E14" s="6">
        <f>VLOOKUP($B14,'[1]Dati finali'!$B$4:$O$40,'[1]Dati finali'!D$42,FALSE)</f>
        <v>3507.4045206547157</v>
      </c>
      <c r="F14" s="5">
        <f>VLOOKUP($B14,'[1]Dati finali'!$B$4:$O$40,'[1]Dati finali'!E$42,FALSE)</f>
        <v>0.15839999999999999</v>
      </c>
      <c r="G14" s="5">
        <f>VLOOKUP($B14,'[1]Dati finali'!$B$4:$O$40,'[1]Dati finali'!G$42,FALSE)</f>
        <v>1.0175438596491229</v>
      </c>
      <c r="H14" s="2">
        <f>VLOOKUP($B14,'[1]Dati finali'!$B$4:$O$40,'[1]Dati finali'!H$42,FALSE)</f>
        <v>0.54400000000000004</v>
      </c>
      <c r="I14" s="4">
        <f>VLOOKUP($B14,'[1]Dati finali'!$B$4:$O$40,'[1]Dati finali'!I$42,FALSE)</f>
        <v>0.68075000000000008</v>
      </c>
      <c r="J14">
        <f>VLOOKUP($B14,'[1]Dati finali'!$B$4:$O$40,'[1]Dati finali'!J$42,FALSE)</f>
        <v>24735.816612986935</v>
      </c>
      <c r="K14">
        <f>VLOOKUP($B14,'[1]Dati finali'!$B$4:$O$40,'[1]Dati finali'!K$42,FALSE)</f>
        <v>22</v>
      </c>
      <c r="L14" s="7"/>
    </row>
    <row r="15" spans="2:12" x14ac:dyDescent="0.35">
      <c r="B15" t="s">
        <v>31</v>
      </c>
      <c r="C15" s="14">
        <f>LN(VLOOKUP($B15,'[1]Dati finali'!$B$4:$O$40,'[1]Dati finali'!$N$42,FALSE))</f>
        <v>-5.8091429903140277</v>
      </c>
      <c r="D15" s="2">
        <f>VLOOKUP($B15,'[1]Dati finali'!$B$4:$O$40,'[1]Dati finali'!C$42,FALSE)</f>
        <v>0.36399999999999999</v>
      </c>
      <c r="E15" s="6">
        <f>VLOOKUP($B15,'[1]Dati finali'!$B$4:$O$40,'[1]Dati finali'!D$42,FALSE)</f>
        <v>5355.9870055822093</v>
      </c>
      <c r="F15" s="5">
        <f>VLOOKUP($B15,'[1]Dati finali'!$B$4:$O$40,'[1]Dati finali'!E$42,FALSE)</f>
        <v>0.22365000000000002</v>
      </c>
      <c r="G15" s="5">
        <f>VLOOKUP($B15,'[1]Dati finali'!$B$4:$O$40,'[1]Dati finali'!G$42,FALSE)</f>
        <v>1.1052631578947369</v>
      </c>
      <c r="H15" s="2">
        <f>VLOOKUP($B15,'[1]Dati finali'!$B$4:$O$40,'[1]Dati finali'!H$42,FALSE)</f>
        <v>0.38106081573197381</v>
      </c>
      <c r="I15" s="4">
        <f>VLOOKUP($B15,'[1]Dati finali'!$B$4:$O$40,'[1]Dati finali'!I$42,FALSE)</f>
        <v>0.80079999999999996</v>
      </c>
      <c r="J15">
        <f>VLOOKUP($B15,'[1]Dati finali'!$B$4:$O$40,'[1]Dati finali'!J$42,FALSE)</f>
        <v>33331.449418750446</v>
      </c>
      <c r="K15">
        <f>VLOOKUP($B15,'[1]Dati finali'!$B$4:$O$40,'[1]Dati finali'!K$42,FALSE)</f>
        <v>6</v>
      </c>
      <c r="L15" s="7"/>
    </row>
    <row r="16" spans="2:12" x14ac:dyDescent="0.35">
      <c r="B16" t="s">
        <v>8</v>
      </c>
      <c r="C16" s="14">
        <f>LN(VLOOKUP($B16,'[1]Dati finali'!$B$4:$O$40,'[1]Dati finali'!$N$42,FALSE))</f>
        <v>-5.8091429903140277</v>
      </c>
      <c r="D16" s="2">
        <f>VLOOKUP($B16,'[1]Dati finali'!$B$4:$O$40,'[1]Dati finali'!C$42,FALSE)</f>
        <v>0.42499999999999999</v>
      </c>
      <c r="E16" s="6">
        <f>VLOOKUP($B16,'[1]Dati finali'!$B$4:$O$40,'[1]Dati finali'!D$42,FALSE)</f>
        <v>3624.8957527885314</v>
      </c>
      <c r="F16" s="5">
        <f>VLOOKUP($B16,'[1]Dati finali'!$B$4:$O$40,'[1]Dati finali'!E$42,FALSE)</f>
        <v>0.18445</v>
      </c>
      <c r="G16" s="5">
        <f>VLOOKUP($B16,'[1]Dati finali'!$B$4:$O$40,'[1]Dati finali'!G$42,FALSE)</f>
        <v>1.0789473684210527</v>
      </c>
      <c r="H16" s="2">
        <f>VLOOKUP($B16,'[1]Dati finali'!$B$4:$O$40,'[1]Dati finali'!H$42,FALSE)</f>
        <v>8.6530612244897956E-2</v>
      </c>
      <c r="I16" s="4">
        <f>VLOOKUP($B16,'[1]Dati finali'!$B$4:$O$40,'[1]Dati finali'!I$42,FALSE)</f>
        <v>0.66835999999999995</v>
      </c>
      <c r="J16">
        <f>VLOOKUP($B16,'[1]Dati finali'!$B$4:$O$40,'[1]Dati finali'!J$42,FALSE)</f>
        <v>30266.202047392988</v>
      </c>
      <c r="K16">
        <f>VLOOKUP($B16,'[1]Dati finali'!$B$4:$O$40,'[1]Dati finali'!K$42,FALSE)</f>
        <v>40</v>
      </c>
      <c r="L16" s="7"/>
    </row>
    <row r="17" spans="2:12" x14ac:dyDescent="0.35">
      <c r="B17" t="s">
        <v>18</v>
      </c>
      <c r="C17" s="14">
        <f>LN(VLOOKUP($B17,'[1]Dati finali'!$B$4:$O$40,'[1]Dati finali'!$N$42,FALSE))</f>
        <v>-5.2983173665480363</v>
      </c>
      <c r="D17" s="2">
        <f>VLOOKUP($B17,'[1]Dati finali'!$B$4:$O$40,'[1]Dati finali'!C$42,FALSE)</f>
        <v>0.46500000000000002</v>
      </c>
      <c r="E17" s="6">
        <f>VLOOKUP($B17,'[1]Dati finali'!$B$4:$O$40,'[1]Dati finali'!D$42,FALSE)</f>
        <v>5672.0641341079581</v>
      </c>
      <c r="F17" s="5">
        <f>VLOOKUP($B17,'[1]Dati finali'!$B$4:$O$40,'[1]Dati finali'!E$42,FALSE)</f>
        <v>0.23299999999999998</v>
      </c>
      <c r="G17" s="5">
        <f>VLOOKUP($B17,'[1]Dati finali'!$B$4:$O$40,'[1]Dati finali'!G$42,FALSE)</f>
        <v>1.2017543859649125</v>
      </c>
      <c r="H17" s="2">
        <f>VLOOKUP($B17,'[1]Dati finali'!$B$4:$O$40,'[1]Dati finali'!H$42,FALSE)</f>
        <v>0.24720394736842105</v>
      </c>
      <c r="I17" s="4">
        <f>VLOOKUP($B17,'[1]Dati finali'!$B$4:$O$40,'[1]Dati finali'!I$42,FALSE)</f>
        <v>0.62946999999999997</v>
      </c>
      <c r="J17">
        <f>VLOOKUP($B17,'[1]Dati finali'!$B$4:$O$40,'[1]Dati finali'!J$42,FALSE)</f>
        <v>66358.098990725048</v>
      </c>
      <c r="K17">
        <f>VLOOKUP($B17,'[1]Dati finali'!$B$4:$O$40,'[1]Dati finali'!K$42,FALSE)</f>
        <v>19</v>
      </c>
      <c r="L17" s="7"/>
    </row>
    <row r="18" spans="2:12" x14ac:dyDescent="0.35">
      <c r="B18" t="s">
        <v>30</v>
      </c>
      <c r="C18" s="14">
        <f>LN(VLOOKUP($B18,'[1]Dati finali'!$B$4:$O$40,'[1]Dati finali'!$N$42,FALSE))</f>
        <v>-5.2983173665480363</v>
      </c>
      <c r="D18" s="2">
        <f>VLOOKUP($B18,'[1]Dati finali'!$B$4:$O$40,'[1]Dati finali'!C$42,FALSE)</f>
        <v>0.32500000000000001</v>
      </c>
      <c r="E18" s="6">
        <f>VLOOKUP($B18,'[1]Dati finali'!$B$4:$O$40,'[1]Dati finali'!D$42,FALSE)</f>
        <v>6727.9993016421113</v>
      </c>
      <c r="F18" s="5">
        <f>VLOOKUP($B18,'[1]Dati finali'!$B$4:$O$40,'[1]Dati finali'!E$42,FALSE)</f>
        <v>0.16109999999999999</v>
      </c>
      <c r="G18" s="5">
        <f>VLOOKUP($B18,'[1]Dati finali'!$B$4:$O$40,'[1]Dati finali'!G$42,FALSE)</f>
        <v>1.1578947368421053</v>
      </c>
      <c r="H18" s="2">
        <f>VLOOKUP($B18,'[1]Dati finali'!$B$4:$O$40,'[1]Dati finali'!H$42,FALSE)</f>
        <v>0.30648484848484847</v>
      </c>
      <c r="I18" s="4">
        <f>VLOOKUP($B18,'[1]Dati finali'!$B$4:$O$40,'[1]Dati finali'!I$42,FALSE)</f>
        <v>0.54273000000000005</v>
      </c>
      <c r="J18">
        <f>VLOOKUP($B18,'[1]Dati finali'!$B$4:$O$40,'[1]Dati finali'!J$42,FALSE)</f>
        <v>30586.152876945034</v>
      </c>
      <c r="K18">
        <f>VLOOKUP($B18,'[1]Dati finali'!$B$4:$O$40,'[1]Dati finali'!K$42,FALSE)</f>
        <v>5</v>
      </c>
      <c r="L18" s="7"/>
    </row>
    <row r="19" spans="2:12" x14ac:dyDescent="0.35">
      <c r="B19" t="s">
        <v>16</v>
      </c>
      <c r="C19" s="14">
        <f>LN(VLOOKUP($B19,'[1]Dati finali'!$B$4:$O$40,'[1]Dati finali'!$N$42,FALSE))</f>
        <v>-5.1159958097540823</v>
      </c>
      <c r="D19" s="2">
        <f>VLOOKUP($B19,'[1]Dati finali'!$B$4:$O$40,'[1]Dati finali'!C$42,FALSE)</f>
        <v>0.24100000000000002</v>
      </c>
      <c r="E19" s="6">
        <f>VLOOKUP($B19,'[1]Dati finali'!$B$4:$O$40,'[1]Dati finali'!D$42,FALSE)</f>
        <v>3965.9582334833499</v>
      </c>
      <c r="F19" s="5">
        <f>VLOOKUP($B19,'[1]Dati finali'!$B$4:$O$40,'[1]Dati finali'!E$42,FALSE)</f>
        <v>0.11294999999999999</v>
      </c>
      <c r="G19" s="5">
        <f>VLOOKUP($B19,'[1]Dati finali'!$B$4:$O$40,'[1]Dati finali'!G$42,FALSE)</f>
        <v>1.0350877192982457</v>
      </c>
      <c r="H19" s="2">
        <f>VLOOKUP($B19,'[1]Dati finali'!$B$4:$O$40,'[1]Dati finali'!H$42,FALSE)</f>
        <v>0.10078369905956112</v>
      </c>
      <c r="I19" s="4">
        <f>VLOOKUP($B19,'[1]Dati finali'!$B$4:$O$40,'[1]Dati finali'!I$42,FALSE)</f>
        <v>0.71062000000000003</v>
      </c>
      <c r="J19">
        <f>VLOOKUP($B19,'[1]Dati finali'!$B$4:$O$40,'[1]Dati finali'!J$42,FALSE)</f>
        <v>24656.045439859558</v>
      </c>
      <c r="K19">
        <f>VLOOKUP($B19,'[1]Dati finali'!$B$4:$O$40,'[1]Dati finali'!K$42,FALSE)</f>
        <v>28</v>
      </c>
      <c r="L19" s="7"/>
    </row>
    <row r="20" spans="2:12" x14ac:dyDescent="0.35">
      <c r="B20" t="s">
        <v>4</v>
      </c>
      <c r="C20" s="14">
        <f>LN(VLOOKUP($B20,'[1]Dati finali'!$B$4:$O$40,'[1]Dati finali'!$N$42,FALSE))</f>
        <v>-5.8091429903140277</v>
      </c>
      <c r="D20" s="2">
        <f>VLOOKUP($B20,'[1]Dati finali'!$B$4:$O$40,'[1]Dati finali'!C$42,FALSE)</f>
        <v>0.51440529000000002</v>
      </c>
      <c r="E20" s="6">
        <f>VLOOKUP($B20,'[1]Dati finali'!$B$4:$O$40,'[1]Dati finali'!D$42,FALSE)</f>
        <v>7819.7146359093622</v>
      </c>
      <c r="F20" s="5">
        <f>VLOOKUP($B20,'[1]Dati finali'!$B$4:$O$40,'[1]Dati finali'!E$42,FALSE)</f>
        <v>0.22807017543859651</v>
      </c>
      <c r="G20" s="5">
        <f>VLOOKUP($B20,'[1]Dati finali'!$B$4:$O$40,'[1]Dati finali'!G$42,FALSE)</f>
        <v>0.92982456140350889</v>
      </c>
      <c r="H20" s="2">
        <f>VLOOKUP($B20,'[1]Dati finali'!$B$4:$O$40,'[1]Dati finali'!H$42,FALSE)</f>
        <v>0.15845754764042702</v>
      </c>
      <c r="I20" s="4">
        <f>VLOOKUP($B20,'[1]Dati finali'!$B$4:$O$40,'[1]Dati finali'!I$42,FALSE)</f>
        <v>0.91535</v>
      </c>
      <c r="J20">
        <f>VLOOKUP($B20,'[1]Dati finali'!$B$4:$O$40,'[1]Dati finali'!J$42,FALSE)</f>
        <v>37964.025726503154</v>
      </c>
      <c r="K20">
        <f>VLOOKUP($B20,'[1]Dati finali'!$B$4:$O$40,'[1]Dati finali'!K$42,FALSE)</f>
        <v>39</v>
      </c>
      <c r="L20" s="7"/>
    </row>
    <row r="21" spans="2:12" x14ac:dyDescent="0.35">
      <c r="B21" t="s">
        <v>0</v>
      </c>
      <c r="C21" s="14">
        <f>LN(VLOOKUP($B21,'[1]Dati finali'!$B$4:$O$40,'[1]Dati finali'!$N$42,FALSE))</f>
        <v>-5.1159958097540823</v>
      </c>
      <c r="D21" s="2">
        <f>VLOOKUP($B21,'[1]Dati finali'!$B$4:$O$40,'[1]Dati finali'!C$42,FALSE)</f>
        <v>0.56714520000000002</v>
      </c>
      <c r="E21" s="6">
        <f>VLOOKUP($B21,'[1]Dati finali'!$B$4:$O$40,'[1]Dati finali'!D$42,FALSE)</f>
        <v>15545.535110560899</v>
      </c>
      <c r="F21" s="5">
        <f>VLOOKUP($B21,'[1]Dati finali'!$B$4:$O$40,'[1]Dati finali'!E$42,FALSE)</f>
        <v>7.6666666666666675E-2</v>
      </c>
      <c r="G21" s="5">
        <f>VLOOKUP($B21,'[1]Dati finali'!$B$4:$O$40,'[1]Dati finali'!G$42,FALSE)</f>
        <v>0.71052631578947378</v>
      </c>
      <c r="H21" s="2">
        <f>VLOOKUP($B21,'[1]Dati finali'!$B$4:$O$40,'[1]Dati finali'!H$42,FALSE)</f>
        <v>0.65241799578693949</v>
      </c>
      <c r="I21" s="4">
        <f>VLOOKUP($B21,'[1]Dati finali'!$B$4:$O$40,'[1]Dati finali'!I$42,FALSE)</f>
        <v>0.81349999999999989</v>
      </c>
      <c r="J21">
        <f>VLOOKUP($B21,'[1]Dati finali'!$B$4:$O$40,'[1]Dati finali'!J$42,FALSE)</f>
        <v>40969.205896074651</v>
      </c>
      <c r="K21">
        <f>VLOOKUP($B21,'[1]Dati finali'!$B$4:$O$40,'[1]Dati finali'!K$42,FALSE)</f>
        <v>25</v>
      </c>
      <c r="L21" s="7"/>
    </row>
    <row r="22" spans="2:12" x14ac:dyDescent="0.35">
      <c r="B22" t="s">
        <v>1</v>
      </c>
      <c r="C22" s="14">
        <f>LN(VLOOKUP($B22,'[1]Dati finali'!$B$4:$O$40,'[1]Dati finali'!$N$42,FALSE))</f>
        <v>-5.1159958097540823</v>
      </c>
      <c r="D22" s="2">
        <f>VLOOKUP($B22,'[1]Dati finali'!$B$4:$O$40,'[1]Dati finali'!C$42,FALSE)</f>
        <v>0.46356799999999998</v>
      </c>
      <c r="E22" s="6">
        <f>VLOOKUP($B22,'[1]Dati finali'!$B$4:$O$40,'[1]Dati finali'!D$42,FALSE)</f>
        <v>12984.333107020604</v>
      </c>
      <c r="F22" s="5">
        <f>VLOOKUP($B22,'[1]Dati finali'!$B$4:$O$40,'[1]Dati finali'!E$42,FALSE)</f>
        <v>0.129</v>
      </c>
      <c r="G22" s="5">
        <f>VLOOKUP($B22,'[1]Dati finali'!$B$4:$O$40,'[1]Dati finali'!G$42,FALSE)</f>
        <v>0.6228070175438597</v>
      </c>
      <c r="H22" s="2">
        <f>VLOOKUP($B22,'[1]Dati finali'!$B$4:$O$40,'[1]Dati finali'!H$42,FALSE)</f>
        <v>0.14652498907518571</v>
      </c>
      <c r="I22" s="4">
        <f>VLOOKUP($B22,'[1]Dati finali'!$B$4:$O$40,'[1]Dati finali'!I$42,FALSE)</f>
        <v>0.82058000000000009</v>
      </c>
      <c r="J22">
        <f>VLOOKUP($B22,'[1]Dati finali'!$B$4:$O$40,'[1]Dati finali'!J$42,FALSE)</f>
        <v>52220.756109073707</v>
      </c>
      <c r="K22">
        <f>VLOOKUP($B22,'[1]Dati finali'!$B$4:$O$40,'[1]Dati finali'!K$42,FALSE)</f>
        <v>26</v>
      </c>
      <c r="L22" s="7"/>
    </row>
    <row r="23" spans="2:12" x14ac:dyDescent="0.35">
      <c r="B23" t="s">
        <v>3</v>
      </c>
      <c r="C23" s="14">
        <f>LN(VLOOKUP($B23,'[1]Dati finali'!$B$4:$O$40,'[1]Dati finali'!$N$42,FALSE))</f>
        <v>-4.5098600061837661</v>
      </c>
      <c r="D23" s="2">
        <f>VLOOKUP($B23,'[1]Dati finali'!$B$4:$O$40,'[1]Dati finali'!C$42,FALSE)</f>
        <v>0.47744723999999999</v>
      </c>
      <c r="E23" s="6">
        <f>VLOOKUP($B23,'[1]Dati finali'!$B$4:$O$40,'[1]Dati finali'!D$42,FALSE)</f>
        <v>10496.5136719641</v>
      </c>
      <c r="F23" s="5">
        <f>VLOOKUP($B23,'[1]Dati finali'!$B$4:$O$40,'[1]Dati finali'!E$42,FALSE)</f>
        <v>9.6491228070175447E-2</v>
      </c>
      <c r="G23" s="5">
        <f>VLOOKUP($B23,'[1]Dati finali'!$B$4:$O$40,'[1]Dati finali'!G$42,FALSE)</f>
        <v>1.0701754385964912</v>
      </c>
      <c r="H23" s="2">
        <f>VLOOKUP($B23,'[1]Dati finali'!$B$4:$O$40,'[1]Dati finali'!H$42,FALSE)</f>
        <v>2.8395721925133691E-2</v>
      </c>
      <c r="I23" s="4">
        <f>VLOOKUP($B23,'[1]Dati finali'!$B$4:$O$40,'[1]Dati finali'!I$42,FALSE)</f>
        <v>0.81503000000000003</v>
      </c>
      <c r="J23">
        <f>VLOOKUP($B23,'[1]Dati finali'!$B$4:$O$40,'[1]Dati finali'!J$42,FALSE)</f>
        <v>33627.430244398442</v>
      </c>
      <c r="K23">
        <f>VLOOKUP($B23,'[1]Dati finali'!$B$4:$O$40,'[1]Dati finali'!K$42,FALSE)</f>
        <v>80</v>
      </c>
      <c r="L23" s="7"/>
    </row>
    <row r="24" spans="2:12" x14ac:dyDescent="0.35">
      <c r="B24" t="s">
        <v>14</v>
      </c>
      <c r="C24" s="14">
        <f>LN(VLOOKUP($B24,'[1]Dati finali'!$B$4:$O$40,'[1]Dati finali'!$N$42,FALSE))</f>
        <v>-4.9618451299268242</v>
      </c>
      <c r="D24" s="2">
        <f>VLOOKUP($B24,'[1]Dati finali'!$B$4:$O$40,'[1]Dati finali'!C$42,FALSE)</f>
        <v>0.28600000000000003</v>
      </c>
      <c r="E24" s="6">
        <f>VLOOKUP($B24,'[1]Dati finali'!$B$4:$O$40,'[1]Dati finali'!D$42,FALSE)</f>
        <v>7035.4829747167596</v>
      </c>
      <c r="F24" s="5">
        <f>VLOOKUP($B24,'[1]Dati finali'!$B$4:$O$40,'[1]Dati finali'!E$42,FALSE)</f>
        <v>0.30480000000000002</v>
      </c>
      <c r="G24" s="5">
        <f>VLOOKUP($B24,'[1]Dati finali'!$B$4:$O$40,'[1]Dati finali'!G$42,FALSE)</f>
        <v>1.2192982456140351</v>
      </c>
      <c r="H24" s="2">
        <f>VLOOKUP($B24,'[1]Dati finali'!$B$4:$O$40,'[1]Dati finali'!H$42,FALSE)</f>
        <v>0.29015868125096289</v>
      </c>
      <c r="I24" s="4">
        <f>VLOOKUP($B24,'[1]Dati finali'!$B$4:$O$40,'[1]Dati finali'!I$42,FALSE)</f>
        <v>0.77260999999999991</v>
      </c>
      <c r="J24">
        <f>VLOOKUP($B24,'[1]Dati finali'!$B$4:$O$40,'[1]Dati finali'!J$42,FALSE)</f>
        <v>44420.07979267578</v>
      </c>
      <c r="K24">
        <f>VLOOKUP($B24,'[1]Dati finali'!$B$4:$O$40,'[1]Dati finali'!K$42,FALSE)</f>
        <v>30</v>
      </c>
      <c r="L24" s="7"/>
    </row>
    <row r="25" spans="2:12" x14ac:dyDescent="0.35">
      <c r="B25" t="s">
        <v>13</v>
      </c>
      <c r="C25" s="14">
        <f>LN(VLOOKUP($B25,'[1]Dati finali'!$B$4:$O$40,'[1]Dati finali'!$N$42,FALSE))</f>
        <v>-4.4228486291941369</v>
      </c>
      <c r="D25" s="2">
        <f>VLOOKUP($B25,'[1]Dati finali'!$B$4:$O$40,'[1]Dati finali'!C$42,FALSE)</f>
        <v>0.35200000000000004</v>
      </c>
      <c r="E25" s="6">
        <f>VLOOKUP($B25,'[1]Dati finali'!$B$4:$O$40,'[1]Dati finali'!D$42,FALSE)</f>
        <v>6939.5223108140935</v>
      </c>
      <c r="F25" s="5">
        <f>VLOOKUP($B25,'[1]Dati finali'!$B$4:$O$40,'[1]Dati finali'!E$42,FALSE)</f>
        <v>0.17230000000000001</v>
      </c>
      <c r="G25" s="5">
        <f>VLOOKUP($B25,'[1]Dati finali'!$B$4:$O$40,'[1]Dati finali'!G$42,FALSE)</f>
        <v>1.2192982456140351</v>
      </c>
      <c r="H25" s="2">
        <f>VLOOKUP($B25,'[1]Dati finali'!$B$4:$O$40,'[1]Dati finali'!H$42,FALSE)</f>
        <v>0.17483279395900755</v>
      </c>
      <c r="I25" s="4">
        <f>VLOOKUP($B25,'[1]Dati finali'!$B$4:$O$40,'[1]Dati finali'!I$42,FALSE)</f>
        <v>0.80180000000000007</v>
      </c>
      <c r="J25">
        <f>VLOOKUP($B25,'[1]Dati finali'!$B$4:$O$40,'[1]Dati finali'!J$42,FALSE)</f>
        <v>37588.058140447843</v>
      </c>
      <c r="K25">
        <f>VLOOKUP($B25,'[1]Dati finali'!$B$4:$O$40,'[1]Dati finali'!K$42,FALSE)</f>
        <v>10</v>
      </c>
      <c r="L25" s="7"/>
    </row>
    <row r="26" spans="2:12" x14ac:dyDescent="0.35">
      <c r="B26" t="s">
        <v>22</v>
      </c>
      <c r="C26" s="14">
        <f>LN(VLOOKUP($B26,'[1]Dati finali'!$B$4:$O$40,'[1]Dati finali'!$N$42,FALSE))</f>
        <v>-4.9618451299268234</v>
      </c>
      <c r="D26" s="2">
        <f>VLOOKUP($B26,'[1]Dati finali'!$B$4:$O$40,'[1]Dati finali'!C$42,FALSE)</f>
        <v>0.39899999999999997</v>
      </c>
      <c r="E26" s="6">
        <f>VLOOKUP($B26,'[1]Dati finali'!$B$4:$O$40,'[1]Dati finali'!D$42,FALSE)</f>
        <v>13914.678448875555</v>
      </c>
      <c r="F26" s="5">
        <f>VLOOKUP($B26,'[1]Dati finali'!$B$4:$O$40,'[1]Dati finali'!E$42,FALSE)</f>
        <v>0.16165000000000002</v>
      </c>
      <c r="G26" s="5">
        <f>VLOOKUP($B26,'[1]Dati finali'!$B$4:$O$40,'[1]Dati finali'!G$42,FALSE)</f>
        <v>1.0438596491228072</v>
      </c>
      <c r="H26" s="2">
        <f>VLOOKUP($B26,'[1]Dati finali'!$B$4:$O$40,'[1]Dati finali'!H$42,FALSE)</f>
        <v>0.19813043478260869</v>
      </c>
      <c r="I26" s="4">
        <f>VLOOKUP($B26,'[1]Dati finali'!$B$4:$O$40,'[1]Dati finali'!I$42,FALSE)</f>
        <v>0.90727000000000002</v>
      </c>
      <c r="J26">
        <f>VLOOKUP($B26,'[1]Dati finali'!$B$4:$O$40,'[1]Dati finali'!J$42,FALSE)</f>
        <v>91004.175298679198</v>
      </c>
      <c r="K26">
        <f>VLOOKUP($B26,'[1]Dati finali'!$B$4:$O$40,'[1]Dati finali'!K$42,FALSE)</f>
        <v>20</v>
      </c>
      <c r="L26" s="7"/>
    </row>
    <row r="27" spans="2:12" x14ac:dyDescent="0.35">
      <c r="B27" t="s">
        <v>34</v>
      </c>
      <c r="C27" s="14">
        <f>LN(VLOOKUP($B27,'[1]Dati finali'!$B$4:$O$40,'[1]Dati finali'!$N$42,FALSE))</f>
        <v>-5.2983173665480363</v>
      </c>
      <c r="D27" s="2">
        <f>VLOOKUP($B27,'[1]Dati finali'!$B$4:$O$40,'[1]Dati finali'!C$42,FALSE)</f>
        <v>0.42799999999999999</v>
      </c>
      <c r="E27" s="6">
        <f>VLOOKUP($B27,'[1]Dati finali'!$B$4:$O$40,'[1]Dati finali'!D$42,FALSE)</f>
        <v>5129.5277927901998</v>
      </c>
      <c r="F27" s="5">
        <f>VLOOKUP($B27,'[1]Dati finali'!$B$4:$O$40,'[1]Dati finali'!E$42,FALSE)</f>
        <v>0.18109999999999998</v>
      </c>
      <c r="G27" s="5">
        <f>VLOOKUP($B27,'[1]Dati finali'!$B$4:$O$40,'[1]Dati finali'!G$42,FALSE)</f>
        <v>1.2807017543859649</v>
      </c>
      <c r="H27" s="2">
        <f>VLOOKUP($B27,'[1]Dati finali'!$B$4:$O$40,'[1]Dati finali'!H$42,FALSE)</f>
        <v>0.24521508544490278</v>
      </c>
      <c r="I27" s="4">
        <f>VLOOKUP($B27,'[1]Dati finali'!$B$4:$O$40,'[1]Dati finali'!I$42,FALSE)</f>
        <v>0.83143</v>
      </c>
      <c r="J27">
        <f>VLOOKUP($B27,'[1]Dati finali'!$B$4:$O$40,'[1]Dati finali'!J$42,FALSE)</f>
        <v>37955.073294435715</v>
      </c>
      <c r="K27">
        <f>VLOOKUP($B27,'[1]Dati finali'!$B$4:$O$40,'[1]Dati finali'!K$42,FALSE)</f>
        <v>12</v>
      </c>
      <c r="L27" s="7"/>
    </row>
    <row r="28" spans="2:12" x14ac:dyDescent="0.35">
      <c r="B28" t="s">
        <v>27</v>
      </c>
      <c r="C28" s="14">
        <f>LN(VLOOKUP($B28,'[1]Dati finali'!$B$4:$O$40,'[1]Dati finali'!$N$42,FALSE))</f>
        <v>-4.8283137373023015</v>
      </c>
      <c r="D28" s="2">
        <f>VLOOKUP($B28,'[1]Dati finali'!$B$4:$O$40,'[1]Dati finali'!C$42,FALSE)</f>
        <v>0.24</v>
      </c>
      <c r="E28" s="6">
        <f>VLOOKUP($B28,'[1]Dati finali'!$B$4:$O$40,'[1]Dati finali'!D$42,FALSE)</f>
        <v>4662.6007998029436</v>
      </c>
      <c r="F28" s="5">
        <f>VLOOKUP($B28,'[1]Dati finali'!$B$4:$O$40,'[1]Dati finali'!E$42,FALSE)</f>
        <v>0.22570000000000001</v>
      </c>
      <c r="G28" s="5">
        <f>VLOOKUP($B28,'[1]Dati finali'!$B$4:$O$40,'[1]Dati finali'!G$42,FALSE)</f>
        <v>1.3508771929824563</v>
      </c>
      <c r="H28" s="2">
        <f>VLOOKUP($B28,'[1]Dati finali'!$B$4:$O$40,'[1]Dati finali'!H$42,FALSE)</f>
        <v>0.53502487562189049</v>
      </c>
      <c r="I28" s="4">
        <f>VLOOKUP($B28,'[1]Dati finali'!$B$4:$O$40,'[1]Dati finali'!I$42,FALSE)</f>
        <v>0.64651999999999998</v>
      </c>
      <c r="J28">
        <f>VLOOKUP($B28,'[1]Dati finali'!$B$4:$O$40,'[1]Dati finali'!J$42,FALSE)</f>
        <v>27783.081655469832</v>
      </c>
      <c r="K28">
        <f>VLOOKUP($B28,'[1]Dati finali'!$B$4:$O$40,'[1]Dati finali'!K$42,FALSE)</f>
        <v>7</v>
      </c>
      <c r="L28" s="7"/>
    </row>
    <row r="29" spans="2:12" x14ac:dyDescent="0.35">
      <c r="B29" t="s">
        <v>5</v>
      </c>
      <c r="C29" s="14">
        <f>LN(VLOOKUP($B29,'[1]Dati finali'!$B$4:$O$40,'[1]Dati finali'!$N$42,FALSE))</f>
        <v>-4.1997050778799272</v>
      </c>
      <c r="D29" s="2">
        <f>VLOOKUP($B29,'[1]Dati finali'!$B$4:$O$40,'[1]Dati finali'!C$42,FALSE)</f>
        <v>0.32400000000000001</v>
      </c>
      <c r="E29" s="6">
        <f>VLOOKUP($B29,'[1]Dati finali'!$B$4:$O$40,'[1]Dati finali'!D$42,FALSE)</f>
        <v>8355.8419518213377</v>
      </c>
      <c r="F29" s="5">
        <f>VLOOKUP($B29,'[1]Dati finali'!$B$4:$O$40,'[1]Dati finali'!E$42,FALSE)</f>
        <v>0.19640000000000002</v>
      </c>
      <c r="G29" s="5">
        <f>VLOOKUP($B29,'[1]Dati finali'!$B$4:$O$40,'[1]Dati finali'!G$42,FALSE)</f>
        <v>1.0526315789473684</v>
      </c>
      <c r="H29" s="2">
        <f>VLOOKUP($B29,'[1]Dati finali'!$B$4:$O$40,'[1]Dati finali'!H$42,FALSE)</f>
        <v>0.74774668630338736</v>
      </c>
      <c r="I29" s="4">
        <f>VLOOKUP($B29,'[1]Dati finali'!$B$4:$O$40,'[1]Dati finali'!I$42,FALSE)</f>
        <v>0.58094000000000001</v>
      </c>
      <c r="J29">
        <f>VLOOKUP($B29,'[1]Dati finali'!$B$4:$O$40,'[1]Dati finali'!J$42,FALSE)</f>
        <v>45962.942412958422</v>
      </c>
      <c r="K29">
        <f>VLOOKUP($B29,'[1]Dati finali'!$B$4:$O$40,'[1]Dati finali'!K$42,FALSE)</f>
        <v>18</v>
      </c>
      <c r="L29" s="7"/>
    </row>
    <row r="30" spans="2:12" x14ac:dyDescent="0.35">
      <c r="B30" t="s">
        <v>2</v>
      </c>
      <c r="C30" s="14">
        <f>LN(VLOOKUP($B30,'[1]Dati finali'!$B$4:$O$40,'[1]Dati finali'!$N$42,FALSE))</f>
        <v>-4.0173835210859723</v>
      </c>
      <c r="D30" s="2">
        <f>VLOOKUP($B30,'[1]Dati finali'!$B$4:$O$40,'[1]Dati finali'!C$42,FALSE)</f>
        <v>9.6811743000000006E-2</v>
      </c>
      <c r="E30" s="6">
        <f>VLOOKUP($B30,'[1]Dati finali'!$B$4:$O$40,'[1]Dati finali'!D$42,FALSE)</f>
        <v>3927.0444999890051</v>
      </c>
      <c r="F30" s="5">
        <f>VLOOKUP($B30,'[1]Dati finali'!$B$4:$O$40,'[1]Dati finali'!E$42,FALSE)</f>
        <v>6.8241469816272965E-2</v>
      </c>
      <c r="G30" s="5">
        <f>VLOOKUP($B30,'[1]Dati finali'!$B$4:$O$40,'[1]Dati finali'!G$42,FALSE)</f>
        <v>0.8421052631578948</v>
      </c>
      <c r="H30" s="2">
        <f>VLOOKUP($B30,'[1]Dati finali'!$B$4:$O$40,'[1]Dati finali'!H$42,FALSE)</f>
        <v>0.24825304897932565</v>
      </c>
      <c r="I30" s="4">
        <f>VLOOKUP($B30,'[1]Dati finali'!$B$4:$O$40,'[1]Dati finali'!I$42,FALSE)</f>
        <v>0.5796</v>
      </c>
      <c r="J30">
        <f>VLOOKUP($B30,'[1]Dati finali'!$B$4:$O$40,'[1]Dati finali'!J$42,FALSE)</f>
        <v>14742.756017137894</v>
      </c>
      <c r="K30">
        <f>VLOOKUP($B30,'[1]Dati finali'!$B$4:$O$40,'[1]Dati finali'!K$42,FALSE)</f>
        <v>109</v>
      </c>
      <c r="L30" s="7"/>
    </row>
    <row r="31" spans="2:12" x14ac:dyDescent="0.35">
      <c r="B31" t="s">
        <v>24</v>
      </c>
      <c r="C31" s="14">
        <f>LN(VLOOKUP($B31,'[1]Dati finali'!$B$4:$O$40,'[1]Dati finali'!$N$42,FALSE))</f>
        <v>-3.9633162998156966</v>
      </c>
      <c r="D31" s="2">
        <f>VLOOKUP($B31,'[1]Dati finali'!$B$4:$O$40,'[1]Dati finali'!C$42,FALSE)</f>
        <v>0.37200000000000005</v>
      </c>
      <c r="E31" s="6">
        <f>VLOOKUP($B31,'[1]Dati finali'!$B$4:$O$40,'[1]Dati finali'!D$42,FALSE)</f>
        <v>6712.7747582450002</v>
      </c>
      <c r="F31" s="5">
        <f>VLOOKUP($B31,'[1]Dati finali'!$B$4:$O$40,'[1]Dati finali'!E$42,FALSE)</f>
        <v>0.15589999999999998</v>
      </c>
      <c r="G31" s="5">
        <f>VLOOKUP($B31,'[1]Dati finali'!$B$4:$O$40,'[1]Dati finali'!G$42,FALSE)</f>
        <v>1.4736842105263159</v>
      </c>
      <c r="H31" s="2">
        <f>VLOOKUP($B31,'[1]Dati finali'!$B$4:$O$40,'[1]Dati finali'!H$42,FALSE)</f>
        <v>0.12103298611111112</v>
      </c>
      <c r="I31" s="4">
        <f>VLOOKUP($B31,'[1]Dati finali'!$B$4:$O$40,'[1]Dati finali'!I$42,FALSE)</f>
        <v>0.91076999999999997</v>
      </c>
      <c r="J31">
        <f>VLOOKUP($B31,'[1]Dati finali'!$B$4:$O$40,'[1]Dati finali'!J$42,FALSE)</f>
        <v>46055.498481981653</v>
      </c>
      <c r="K31">
        <f>VLOOKUP($B31,'[1]Dati finali'!$B$4:$O$40,'[1]Dati finali'!K$42,FALSE)</f>
        <v>36</v>
      </c>
      <c r="L31" s="7"/>
    </row>
    <row r="32" spans="2:12" x14ac:dyDescent="0.35">
      <c r="B32" t="s">
        <v>12</v>
      </c>
      <c r="C32" s="14">
        <f>LN(VLOOKUP($B32,'[1]Dati finali'!$B$4:$O$40,'[1]Dati finali'!$N$42,FALSE))</f>
        <v>-5.521460917862246</v>
      </c>
      <c r="D32" s="2">
        <f>VLOOKUP($B32,'[1]Dati finali'!$B$4:$O$40,'[1]Dati finali'!C$42,FALSE)</f>
        <v>0.43700000000000006</v>
      </c>
      <c r="E32" s="6">
        <f>VLOOKUP($B32,'[1]Dati finali'!$B$4:$O$40,'[1]Dati finali'!D$42,FALSE)</f>
        <v>15249.989380230236</v>
      </c>
      <c r="F32" s="5">
        <f>VLOOKUP($B32,'[1]Dati finali'!$B$4:$O$40,'[1]Dati finali'!E$42,FALSE)</f>
        <v>0.15899999999999997</v>
      </c>
      <c r="G32" s="5">
        <f>VLOOKUP($B32,'[1]Dati finali'!$B$4:$O$40,'[1]Dati finali'!G$42,FALSE)</f>
        <v>1.2719298245614037</v>
      </c>
      <c r="H32" s="2">
        <f>VLOOKUP($B32,'[1]Dati finali'!$B$4:$O$40,'[1]Dati finali'!H$42,FALSE)</f>
        <v>0.4419622093023256</v>
      </c>
      <c r="I32" s="4">
        <f>VLOOKUP($B32,'[1]Dati finali'!$B$4:$O$40,'[1]Dati finali'!I$42,FALSE)</f>
        <v>0.85325000000000006</v>
      </c>
      <c r="J32">
        <f>VLOOKUP($B32,'[1]Dati finali'!$B$4:$O$40,'[1]Dati finali'!J$42,FALSE)</f>
        <v>39356.000800448739</v>
      </c>
      <c r="K32">
        <f>VLOOKUP($B32,'[1]Dati finali'!$B$4:$O$40,'[1]Dati finali'!K$42,FALSE)</f>
        <v>1</v>
      </c>
      <c r="L32" s="7"/>
    </row>
    <row r="33" spans="2:12" x14ac:dyDescent="0.35">
      <c r="B33" t="s">
        <v>33</v>
      </c>
      <c r="C33" s="14">
        <f>LN(VLOOKUP($B33,'[1]Dati finali'!$B$4:$O$40,'[1]Dati finali'!$N$42,FALSE))</f>
        <v>-4.1997050778799272</v>
      </c>
      <c r="D33" s="2">
        <f>VLOOKUP($B33,'[1]Dati finali'!$B$4:$O$40,'[1]Dati finali'!C$42,FALSE)</f>
        <v>0.42599999999999999</v>
      </c>
      <c r="E33" s="6">
        <f>VLOOKUP($B33,'[1]Dati finali'!$B$4:$O$40,'[1]Dati finali'!D$42,FALSE)</f>
        <v>7520.1660249450188</v>
      </c>
      <c r="F33" s="5">
        <f>VLOOKUP($B33,'[1]Dati finali'!$B$4:$O$40,'[1]Dati finali'!E$42,FALSE)</f>
        <v>0.17543859649122809</v>
      </c>
      <c r="G33" s="5">
        <f>VLOOKUP($B33,'[1]Dati finali'!$B$4:$O$40,'[1]Dati finali'!G$42,FALSE)</f>
        <v>1.2719298245614037</v>
      </c>
      <c r="H33" s="2">
        <f>VLOOKUP($B33,'[1]Dati finali'!$B$4:$O$40,'[1]Dati finali'!H$42,FALSE)</f>
        <v>0.56096439169139467</v>
      </c>
      <c r="I33" s="4">
        <f>VLOOKUP($B33,'[1]Dati finali'!$B$4:$O$40,'[1]Dati finali'!I$42,FALSE)</f>
        <v>0.73760999999999999</v>
      </c>
      <c r="J33">
        <f>VLOOKUP($B33,'[1]Dati finali'!$B$4:$O$40,'[1]Dati finali'!J$42,FALSE)</f>
        <v>56765.024125018397</v>
      </c>
      <c r="K33">
        <f>VLOOKUP($B33,'[1]Dati finali'!$B$4:$O$40,'[1]Dati finali'!K$42,FALSE)</f>
        <v>16</v>
      </c>
      <c r="L33" s="7"/>
    </row>
    <row r="34" spans="2:12" x14ac:dyDescent="0.35">
      <c r="B34" t="s">
        <v>10</v>
      </c>
      <c r="C34" s="14">
        <f>LN(VLOOKUP($B34,'[1]Dati finali'!$B$4:$O$40,'[1]Dati finali'!$N$42,FALSE))</f>
        <v>-5.8091429903140277</v>
      </c>
      <c r="D34" s="2">
        <f>VLOOKUP($B34,'[1]Dati finali'!$B$4:$O$40,'[1]Dati finali'!C$42,FALSE)</f>
        <v>0.39100000000000001</v>
      </c>
      <c r="E34" s="6">
        <f>VLOOKUP($B34,'[1]Dati finali'!$B$4:$O$40,'[1]Dati finali'!D$42,FALSE)</f>
        <v>5858.8015362874821</v>
      </c>
      <c r="F34" s="5">
        <f>VLOOKUP($B34,'[1]Dati finali'!$B$4:$O$40,'[1]Dati finali'!E$42,FALSE)</f>
        <v>0.30295</v>
      </c>
      <c r="G34" s="5">
        <f>VLOOKUP($B34,'[1]Dati finali'!$B$4:$O$40,'[1]Dati finali'!G$42,FALSE)</f>
        <v>1.3596491228070178</v>
      </c>
      <c r="H34" s="2">
        <f>VLOOKUP($B34,'[1]Dati finali'!$B$4:$O$40,'[1]Dati finali'!H$42,FALSE)</f>
        <v>0.60297712418300653</v>
      </c>
      <c r="I34" s="4">
        <f>VLOOKUP($B34,'[1]Dati finali'!$B$4:$O$40,'[1]Dati finali'!I$42,FALSE)</f>
        <v>0.87757000000000007</v>
      </c>
      <c r="J34">
        <f>VLOOKUP($B34,'[1]Dati finali'!$B$4:$O$40,'[1]Dati finali'!J$42,FALSE)</f>
        <v>45056.267280748551</v>
      </c>
      <c r="K34">
        <f>VLOOKUP($B34,'[1]Dati finali'!$B$4:$O$40,'[1]Dati finali'!K$42,FALSE)</f>
        <v>4</v>
      </c>
      <c r="L34" s="7"/>
    </row>
    <row r="35" spans="2:12" x14ac:dyDescent="0.35">
      <c r="B35" t="s">
        <v>32</v>
      </c>
      <c r="C35" s="14">
        <f>LN(VLOOKUP($B35,'[1]Dati finali'!$B$4:$O$40,'[1]Dati finali'!$N$42,FALSE))</f>
        <v>-4.5098600061837661</v>
      </c>
      <c r="D35" s="2">
        <f>VLOOKUP($B35,'[1]Dati finali'!$B$4:$O$40,'[1]Dati finali'!C$42,FALSE)</f>
        <v>0.41899999999999998</v>
      </c>
      <c r="E35" s="6">
        <f>VLOOKUP($B35,'[1]Dati finali'!$B$4:$O$40,'[1]Dati finali'!D$42,FALSE)</f>
        <v>13480.14822439102</v>
      </c>
      <c r="F35" s="5">
        <f>VLOOKUP($B35,'[1]Dati finali'!$B$4:$O$40,'[1]Dati finali'!E$42,FALSE)</f>
        <v>0.19645000000000001</v>
      </c>
      <c r="G35" s="5">
        <f>VLOOKUP($B35,'[1]Dati finali'!$B$4:$O$40,'[1]Dati finali'!G$42,FALSE)</f>
        <v>1.2456140350877194</v>
      </c>
      <c r="H35" s="2">
        <f>VLOOKUP($B35,'[1]Dati finali'!$B$4:$O$40,'[1]Dati finali'!H$42,FALSE)</f>
        <v>0.57096156310057655</v>
      </c>
      <c r="I35" s="4">
        <f>VLOOKUP($B35,'[1]Dati finali'!$B$4:$O$40,'[1]Dati finali'!I$42,FALSE)</f>
        <v>0.87146000000000001</v>
      </c>
      <c r="J35">
        <f>VLOOKUP($B35,'[1]Dati finali'!$B$4:$O$40,'[1]Dati finali'!J$42,FALSE)</f>
        <v>44042.249785595603</v>
      </c>
      <c r="K35">
        <f>VLOOKUP($B35,'[1]Dati finali'!$B$4:$O$40,'[1]Dati finali'!K$42,FALSE)</f>
        <v>3</v>
      </c>
      <c r="L35" s="7"/>
    </row>
    <row r="36" spans="2:12" x14ac:dyDescent="0.35">
      <c r="B36" t="s">
        <v>17</v>
      </c>
      <c r="C36" s="14">
        <f>LN(VLOOKUP($B36,'[1]Dati finali'!$B$4:$O$40,'[1]Dati finali'!$N$42,FALSE))</f>
        <v>-3.2188758248682006</v>
      </c>
      <c r="D36" s="2">
        <f>VLOOKUP($B36,'[1]Dati finali'!$B$4:$O$40,'[1]Dati finali'!C$42,FALSE)</f>
        <v>0.42499999999999999</v>
      </c>
      <c r="E36" s="6">
        <f>VLOOKUP($B36,'[1]Dati finali'!$B$4:$O$40,'[1]Dati finali'!D$42,FALSE)</f>
        <v>53832.479091958725</v>
      </c>
      <c r="F36" s="5">
        <f>VLOOKUP($B36,'[1]Dati finali'!$B$4:$O$40,'[1]Dati finali'!E$42,FALSE)</f>
        <v>0.15579999999999999</v>
      </c>
      <c r="G36" s="5">
        <f>VLOOKUP($B36,'[1]Dati finali'!$B$4:$O$40,'[1]Dati finali'!G$42,FALSE)</f>
        <v>1.4824561403508774</v>
      </c>
      <c r="H36" s="2">
        <f>VLOOKUP($B36,'[1]Dati finali'!$B$4:$O$40,'[1]Dati finali'!H$42,FALSE)</f>
        <v>0.99986000000000008</v>
      </c>
      <c r="I36" s="4">
        <f>VLOOKUP($B36,'[1]Dati finali'!$B$4:$O$40,'[1]Dati finali'!I$42,FALSE)</f>
        <v>0.93772999999999995</v>
      </c>
      <c r="J36">
        <f>VLOOKUP($B36,'[1]Dati finali'!$B$4:$O$40,'[1]Dati finali'!J$42,FALSE)</f>
        <v>46625.174468334641</v>
      </c>
      <c r="K36">
        <f>VLOOKUP($B36,'[1]Dati finali'!$B$4:$O$40,'[1]Dati finali'!K$42,FALSE)</f>
        <v>2</v>
      </c>
      <c r="L36" s="7"/>
    </row>
    <row r="37" spans="2:12" x14ac:dyDescent="0.35">
      <c r="B37" t="s">
        <v>25</v>
      </c>
      <c r="C37" s="14">
        <f>LN(VLOOKUP($B37,'[1]Dati finali'!$B$4:$O$40,'[1]Dati finali'!$N$42,FALSE))</f>
        <v>-1.5702171992808189</v>
      </c>
      <c r="D37" s="2">
        <f>VLOOKUP($B37,'[1]Dati finali'!$B$4:$O$40,'[1]Dati finali'!C$42,FALSE)</f>
        <v>0.43200000000000005</v>
      </c>
      <c r="E37" s="6">
        <f>VLOOKUP($B37,'[1]Dati finali'!$B$4:$O$40,'[1]Dati finali'!D$42,FALSE)</f>
        <v>22999.93459512827</v>
      </c>
      <c r="F37" s="5">
        <f>VLOOKUP($B37,'[1]Dati finali'!$B$4:$O$40,'[1]Dati finali'!E$42,FALSE)</f>
        <v>0.16239999999999999</v>
      </c>
      <c r="G37" s="5">
        <f>VLOOKUP($B37,'[1]Dati finali'!$B$4:$O$40,'[1]Dati finali'!G$42,FALSE)</f>
        <v>1.56140350877193</v>
      </c>
      <c r="H37" s="2">
        <f>VLOOKUP($B37,'[1]Dati finali'!$B$4:$O$40,'[1]Dati finali'!H$42,FALSE)</f>
        <v>0.97569731543624161</v>
      </c>
      <c r="I37" s="4">
        <f>VLOOKUP($B37,'[1]Dati finali'!$B$4:$O$40,'[1]Dati finali'!I$42,FALSE)</f>
        <v>0.81870999999999994</v>
      </c>
      <c r="J37">
        <f>VLOOKUP($B37,'[1]Dati finali'!$B$4:$O$40,'[1]Dati finali'!J$42,FALSE)</f>
        <v>53872.17663996949</v>
      </c>
      <c r="K37">
        <f>VLOOKUP($B37,'[1]Dati finali'!$B$4:$O$40,'[1]Dati finali'!K$42,FALSE)</f>
        <v>17</v>
      </c>
      <c r="L37" s="7"/>
    </row>
    <row r="41" spans="2:12" x14ac:dyDescent="0.35">
      <c r="B41" t="s">
        <v>46</v>
      </c>
    </row>
    <row r="42" spans="2:12" ht="15" thickBot="1" x14ac:dyDescent="0.4"/>
    <row r="43" spans="2:12" x14ac:dyDescent="0.35">
      <c r="B43" s="10" t="s">
        <v>47</v>
      </c>
      <c r="C43" s="10"/>
    </row>
    <row r="44" spans="2:12" x14ac:dyDescent="0.35">
      <c r="B44" t="s">
        <v>48</v>
      </c>
      <c r="C44">
        <v>0.79470489827073443</v>
      </c>
    </row>
    <row r="45" spans="2:12" x14ac:dyDescent="0.35">
      <c r="B45" t="s">
        <v>49</v>
      </c>
      <c r="C45">
        <v>0.63155587533549828</v>
      </c>
    </row>
    <row r="46" spans="2:12" x14ac:dyDescent="0.35">
      <c r="B46" t="s">
        <v>50</v>
      </c>
      <c r="C46">
        <v>0.51365375544285774</v>
      </c>
    </row>
    <row r="47" spans="2:12" x14ac:dyDescent="0.35">
      <c r="B47" t="s">
        <v>51</v>
      </c>
      <c r="C47">
        <v>0.78128364861254873</v>
      </c>
    </row>
    <row r="48" spans="2:12"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26.157583666029961</v>
      </c>
      <c r="E52">
        <v>3.2696979582537451</v>
      </c>
      <c r="F52">
        <v>5.3566117039335763</v>
      </c>
      <c r="G52">
        <v>5.5188143833787885E-4</v>
      </c>
    </row>
    <row r="53" spans="2:10" x14ac:dyDescent="0.35">
      <c r="B53" t="s">
        <v>55</v>
      </c>
      <c r="C53">
        <v>25</v>
      </c>
      <c r="D53">
        <v>15.260103489733414</v>
      </c>
      <c r="E53">
        <v>0.61040413958933659</v>
      </c>
    </row>
    <row r="54" spans="2:10" ht="15" thickBot="1" x14ac:dyDescent="0.4">
      <c r="B54" s="8" t="s">
        <v>56</v>
      </c>
      <c r="C54" s="8">
        <v>33</v>
      </c>
      <c r="D54" s="8">
        <v>41.417687155763375</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-10.140776101256694</v>
      </c>
      <c r="D57">
        <v>1.2875183526471263</v>
      </c>
      <c r="E57">
        <v>-7.8762186810054775</v>
      </c>
      <c r="F57">
        <v>3.1186802628953975E-8</v>
      </c>
      <c r="G57">
        <v>-12.792469785910868</v>
      </c>
      <c r="H57">
        <v>-7.4890824166025221</v>
      </c>
      <c r="I57">
        <v>-12.792469785910868</v>
      </c>
      <c r="J57">
        <v>-7.4890824166025221</v>
      </c>
    </row>
    <row r="58" spans="2:10" x14ac:dyDescent="0.35">
      <c r="B58" t="s">
        <v>35</v>
      </c>
      <c r="C58">
        <v>0.98599027450501142</v>
      </c>
      <c r="D58">
        <v>1.7606290749748861</v>
      </c>
      <c r="E58">
        <v>0.56002157894562532</v>
      </c>
      <c r="F58">
        <v>0.58044870037069451</v>
      </c>
      <c r="G58">
        <v>-2.6400931825041427</v>
      </c>
      <c r="H58">
        <v>4.6120737315141653</v>
      </c>
      <c r="I58">
        <v>-2.6400931825041427</v>
      </c>
      <c r="J58">
        <v>4.6120737315141653</v>
      </c>
    </row>
    <row r="59" spans="2:10" x14ac:dyDescent="0.35">
      <c r="B59" t="s">
        <v>36</v>
      </c>
      <c r="C59">
        <v>6.9969492996822377E-6</v>
      </c>
      <c r="D59">
        <v>2.3965867515911143E-5</v>
      </c>
      <c r="E59">
        <v>0.29195476838202933</v>
      </c>
      <c r="F59">
        <v>0.7727302623266854</v>
      </c>
      <c r="G59">
        <v>-4.2361678799514668E-5</v>
      </c>
      <c r="H59">
        <v>5.6355577398879141E-5</v>
      </c>
      <c r="I59">
        <v>-4.2361678799514668E-5</v>
      </c>
      <c r="J59">
        <v>5.6355577398879141E-5</v>
      </c>
    </row>
    <row r="60" spans="2:10" x14ac:dyDescent="0.35">
      <c r="B60" t="s">
        <v>37</v>
      </c>
      <c r="C60">
        <v>-4.5785023876243471</v>
      </c>
      <c r="D60">
        <v>3.0826279678781794</v>
      </c>
      <c r="E60">
        <v>-1.4852594718965719</v>
      </c>
      <c r="F60">
        <v>0.14997680424046442</v>
      </c>
      <c r="G60">
        <v>-10.927293531265011</v>
      </c>
      <c r="H60">
        <v>1.7702887560163179</v>
      </c>
      <c r="I60">
        <v>-10.927293531265011</v>
      </c>
      <c r="J60">
        <v>1.7702887560163179</v>
      </c>
    </row>
    <row r="61" spans="2:10" x14ac:dyDescent="0.35">
      <c r="B61" t="s">
        <v>39</v>
      </c>
      <c r="C61">
        <v>2.0946018564244704</v>
      </c>
      <c r="D61">
        <v>0.89742206328063778</v>
      </c>
      <c r="E61">
        <v>2.3340209051328573</v>
      </c>
      <c r="F61" s="25">
        <v>2.7930004111079442E-2</v>
      </c>
      <c r="G61">
        <v>0.24632651900658731</v>
      </c>
      <c r="H61">
        <v>3.9428771938423535</v>
      </c>
      <c r="I61">
        <v>0.24632651900658731</v>
      </c>
      <c r="J61">
        <v>3.9428771938423535</v>
      </c>
    </row>
    <row r="62" spans="2:10" x14ac:dyDescent="0.35">
      <c r="B62" t="s">
        <v>40</v>
      </c>
      <c r="C62">
        <v>2.1366029340223189</v>
      </c>
      <c r="D62">
        <v>0.80530293723982771</v>
      </c>
      <c r="E62">
        <v>2.6531666969271415</v>
      </c>
      <c r="F62" s="25">
        <v>1.3656901808244675E-2</v>
      </c>
      <c r="G62">
        <v>0.47805048813142448</v>
      </c>
      <c r="H62">
        <v>3.7951553799132132</v>
      </c>
      <c r="I62">
        <v>0.47805048813142448</v>
      </c>
      <c r="J62">
        <v>3.7951553799132132</v>
      </c>
    </row>
    <row r="63" spans="2:10" x14ac:dyDescent="0.35">
      <c r="B63" t="s">
        <v>41</v>
      </c>
      <c r="C63">
        <v>0.87135235116823695</v>
      </c>
      <c r="D63">
        <v>1.502711775096877</v>
      </c>
      <c r="E63">
        <v>0.57985327965641476</v>
      </c>
      <c r="F63">
        <v>0.56720318213587695</v>
      </c>
      <c r="G63">
        <v>-2.2235404833201242</v>
      </c>
      <c r="H63">
        <v>3.9662451856565983</v>
      </c>
      <c r="I63">
        <v>-2.2235404833201242</v>
      </c>
      <c r="J63">
        <v>3.9662451856565983</v>
      </c>
    </row>
    <row r="64" spans="2:10" x14ac:dyDescent="0.35">
      <c r="B64" t="s">
        <v>42</v>
      </c>
      <c r="C64">
        <v>2.3683682499656142E-5</v>
      </c>
      <c r="D64">
        <v>1.1978536683347797E-5</v>
      </c>
      <c r="E64">
        <v>1.9771766056016249</v>
      </c>
      <c r="F64" s="25">
        <v>5.9148475090654205E-2</v>
      </c>
      <c r="G64">
        <v>-9.8657560526826669E-7</v>
      </c>
      <c r="H64">
        <v>4.8353940604580555E-5</v>
      </c>
      <c r="I64">
        <v>-9.8657560526826669E-7</v>
      </c>
      <c r="J64">
        <v>4.8353940604580555E-5</v>
      </c>
    </row>
    <row r="65" spans="2:10" ht="15" thickBot="1" x14ac:dyDescent="0.4">
      <c r="B65" s="8" t="s">
        <v>43</v>
      </c>
      <c r="C65" s="8">
        <v>2.3452916830409804E-2</v>
      </c>
      <c r="D65" s="8">
        <v>7.5462838442147996E-3</v>
      </c>
      <c r="E65" s="8">
        <v>3.1078763156238143</v>
      </c>
      <c r="F65" s="26">
        <v>4.6526764378144571E-3</v>
      </c>
      <c r="G65" s="8">
        <v>7.9110543232300649E-3</v>
      </c>
      <c r="H65" s="8">
        <v>3.8994779337589547E-2</v>
      </c>
      <c r="I65" s="8">
        <v>7.9110543232300649E-3</v>
      </c>
      <c r="J65" s="8">
        <v>3.8994779337589547E-2</v>
      </c>
    </row>
    <row r="69" spans="2:10" x14ac:dyDescent="0.35">
      <c r="B69" t="s">
        <v>70</v>
      </c>
    </row>
    <row r="70" spans="2:10" ht="15" thickBot="1" x14ac:dyDescent="0.4"/>
    <row r="71" spans="2:10" x14ac:dyDescent="0.35">
      <c r="B71" s="9" t="s">
        <v>71</v>
      </c>
      <c r="C71" s="9" t="s">
        <v>82</v>
      </c>
      <c r="D71" s="9" t="s">
        <v>73</v>
      </c>
    </row>
    <row r="72" spans="2:10" x14ac:dyDescent="0.35">
      <c r="B72">
        <v>1</v>
      </c>
      <c r="C72">
        <v>-6.110846280516248</v>
      </c>
      <c r="D72">
        <v>-0.79690899846588881</v>
      </c>
    </row>
    <row r="73" spans="2:10" x14ac:dyDescent="0.35">
      <c r="B73">
        <v>2</v>
      </c>
      <c r="C73">
        <v>-6.4753109145589658</v>
      </c>
      <c r="D73">
        <v>-0.43244436442317102</v>
      </c>
    </row>
    <row r="74" spans="2:10" x14ac:dyDescent="0.35">
      <c r="B74">
        <v>3</v>
      </c>
      <c r="C74">
        <v>-5.020511423720988</v>
      </c>
      <c r="D74">
        <v>-1.8872438552611488</v>
      </c>
    </row>
    <row r="75" spans="2:10" x14ac:dyDescent="0.35">
      <c r="B75">
        <v>4</v>
      </c>
      <c r="C75">
        <v>-6.205455520770613</v>
      </c>
      <c r="D75">
        <v>-0.70229975821152379</v>
      </c>
    </row>
    <row r="76" spans="2:10" x14ac:dyDescent="0.35">
      <c r="B76">
        <v>5</v>
      </c>
      <c r="C76">
        <v>-5.2434937009941267</v>
      </c>
      <c r="D76">
        <v>-0.97111439742806471</v>
      </c>
    </row>
    <row r="77" spans="2:10" x14ac:dyDescent="0.35">
      <c r="B77">
        <v>6</v>
      </c>
      <c r="C77">
        <v>-5.6808413431014078</v>
      </c>
      <c r="D77">
        <v>-0.53376675532078366</v>
      </c>
    </row>
    <row r="78" spans="2:10" x14ac:dyDescent="0.35">
      <c r="B78">
        <v>7</v>
      </c>
      <c r="C78">
        <v>-6.0437038150791524</v>
      </c>
      <c r="D78">
        <v>-0.17090428334303898</v>
      </c>
    </row>
    <row r="79" spans="2:10" x14ac:dyDescent="0.35">
      <c r="B79">
        <v>8</v>
      </c>
      <c r="C79">
        <v>-5.7293273113690431</v>
      </c>
      <c r="D79">
        <v>0.20786639350679703</v>
      </c>
    </row>
    <row r="80" spans="2:10" x14ac:dyDescent="0.35">
      <c r="B80">
        <v>9</v>
      </c>
      <c r="C80">
        <v>-5.8996496796639919</v>
      </c>
      <c r="D80">
        <v>-0.31495841875819952</v>
      </c>
    </row>
    <row r="81" spans="2:4" x14ac:dyDescent="0.35">
      <c r="B81">
        <v>10</v>
      </c>
      <c r="C81">
        <v>-5.1983273139137793</v>
      </c>
      <c r="D81">
        <v>-9.9990052634256976E-2</v>
      </c>
    </row>
    <row r="82" spans="2:4" x14ac:dyDescent="0.35">
      <c r="B82">
        <v>11</v>
      </c>
      <c r="C82">
        <v>-5.5185852809136833</v>
      </c>
      <c r="D82">
        <v>-2.8756369485627431E-3</v>
      </c>
    </row>
    <row r="83" spans="2:4" x14ac:dyDescent="0.35">
      <c r="B83">
        <v>12</v>
      </c>
      <c r="C83">
        <v>-6.0112122824184633</v>
      </c>
      <c r="D83">
        <v>0.20206929210443558</v>
      </c>
    </row>
    <row r="84" spans="2:4" x14ac:dyDescent="0.35">
      <c r="B84">
        <v>13</v>
      </c>
      <c r="C84">
        <v>-5.8587162169021552</v>
      </c>
      <c r="D84">
        <v>4.9573226588127461E-2</v>
      </c>
    </row>
    <row r="85" spans="2:4" x14ac:dyDescent="0.35">
      <c r="B85">
        <v>14</v>
      </c>
      <c r="C85">
        <v>-5.0983211556550749</v>
      </c>
      <c r="D85">
        <v>-0.19999621089296138</v>
      </c>
    </row>
    <row r="86" spans="2:4" x14ac:dyDescent="0.35">
      <c r="B86">
        <v>15</v>
      </c>
      <c r="C86">
        <v>-6.1161192555221522</v>
      </c>
      <c r="D86">
        <v>0.81780188897411588</v>
      </c>
    </row>
    <row r="87" spans="2:4" x14ac:dyDescent="0.35">
      <c r="B87">
        <v>16</v>
      </c>
      <c r="C87">
        <v>-6.1492852446488833</v>
      </c>
      <c r="D87">
        <v>1.033289434894801</v>
      </c>
    </row>
    <row r="88" spans="2:4" x14ac:dyDescent="0.35">
      <c r="B88">
        <v>17</v>
      </c>
      <c r="C88">
        <v>-5.7255260076943593</v>
      </c>
      <c r="D88">
        <v>-8.3616982619668434E-2</v>
      </c>
    </row>
    <row r="89" spans="2:4" x14ac:dyDescent="0.35">
      <c r="B89">
        <v>18</v>
      </c>
      <c r="C89">
        <v>-4.6761259779643174</v>
      </c>
      <c r="D89">
        <v>-0.43986983178976491</v>
      </c>
    </row>
    <row r="90" spans="2:4" x14ac:dyDescent="0.35">
      <c r="B90">
        <v>19</v>
      </c>
      <c r="C90">
        <v>-6.0043102350497319</v>
      </c>
      <c r="D90">
        <v>0.88831442529564963</v>
      </c>
    </row>
    <row r="91" spans="2:4" x14ac:dyDescent="0.35">
      <c r="B91">
        <v>20</v>
      </c>
      <c r="C91">
        <v>-4.3532646325892816</v>
      </c>
      <c r="D91">
        <v>-0.1565953735944845</v>
      </c>
    </row>
    <row r="92" spans="2:4" x14ac:dyDescent="0.35">
      <c r="B92">
        <v>21</v>
      </c>
      <c r="C92">
        <v>-5.6023511229646727</v>
      </c>
      <c r="D92">
        <v>0.6405059930378485</v>
      </c>
    </row>
    <row r="93" spans="2:4" x14ac:dyDescent="0.35">
      <c r="B93">
        <v>22</v>
      </c>
      <c r="C93">
        <v>-5.783132252663659</v>
      </c>
      <c r="D93">
        <v>1.3602836234695221</v>
      </c>
    </row>
    <row r="94" spans="2:4" x14ac:dyDescent="0.35">
      <c r="B94">
        <v>23</v>
      </c>
      <c r="C94">
        <v>-4.3653999877160672</v>
      </c>
      <c r="D94">
        <v>-0.59644514221075617</v>
      </c>
    </row>
    <row r="95" spans="2:4" x14ac:dyDescent="0.35">
      <c r="B95">
        <v>24</v>
      </c>
      <c r="C95">
        <v>-5.400741064525505</v>
      </c>
      <c r="D95">
        <v>0.10242369797746864</v>
      </c>
    </row>
    <row r="96" spans="2:4" x14ac:dyDescent="0.35">
      <c r="B96">
        <v>25</v>
      </c>
      <c r="C96">
        <v>-5.5466740229299134</v>
      </c>
      <c r="D96">
        <v>0.71836028562761189</v>
      </c>
    </row>
    <row r="97" spans="2:4" x14ac:dyDescent="0.35">
      <c r="B97">
        <v>26</v>
      </c>
      <c r="C97">
        <v>-4.8426582228044381</v>
      </c>
      <c r="D97">
        <v>0.64295314492451094</v>
      </c>
    </row>
    <row r="98" spans="2:4" x14ac:dyDescent="0.35">
      <c r="B98">
        <v>27</v>
      </c>
      <c r="C98">
        <v>-4.6254271151494724</v>
      </c>
      <c r="D98">
        <v>0.60804359406350006</v>
      </c>
    </row>
    <row r="99" spans="2:4" x14ac:dyDescent="0.35">
      <c r="B99">
        <v>28</v>
      </c>
      <c r="C99">
        <v>-4.3667557901586065</v>
      </c>
      <c r="D99">
        <v>0.40343949034290993</v>
      </c>
    </row>
    <row r="100" spans="2:4" x14ac:dyDescent="0.35">
      <c r="B100">
        <v>29</v>
      </c>
      <c r="C100">
        <v>-5.0236631656470605</v>
      </c>
      <c r="D100">
        <v>-0.49779775221518552</v>
      </c>
    </row>
    <row r="101" spans="2:4" x14ac:dyDescent="0.35">
      <c r="B101">
        <v>30</v>
      </c>
      <c r="C101">
        <v>-4.2462576344005161</v>
      </c>
      <c r="D101">
        <v>4.6552556520588873E-2</v>
      </c>
    </row>
    <row r="102" spans="2:4" x14ac:dyDescent="0.35">
      <c r="B102">
        <v>31</v>
      </c>
      <c r="C102">
        <v>-5.0394885165212484</v>
      </c>
      <c r="D102">
        <v>-0.76965447379277929</v>
      </c>
    </row>
    <row r="103" spans="2:4" x14ac:dyDescent="0.35">
      <c r="B103">
        <v>32</v>
      </c>
      <c r="C103">
        <v>-4.8309993044589605</v>
      </c>
      <c r="D103">
        <v>0.32113929827519438</v>
      </c>
    </row>
    <row r="104" spans="2:4" x14ac:dyDescent="0.35">
      <c r="B104">
        <v>33</v>
      </c>
      <c r="C104">
        <v>-2.8486836839220149</v>
      </c>
      <c r="D104">
        <v>-0.37019214094618569</v>
      </c>
    </row>
    <row r="105" spans="2:4" ht="15" thickBot="1" x14ac:dyDescent="0.4">
      <c r="B105" s="8">
        <v>34</v>
      </c>
      <c r="C105" s="8">
        <v>-2.5542752825341197</v>
      </c>
      <c r="D105" s="8">
        <v>0.9840580832533008</v>
      </c>
    </row>
    <row r="106" spans="2:4" ht="15" thickBot="1" x14ac:dyDescent="0.4">
      <c r="B106" s="8">
        <v>34</v>
      </c>
      <c r="C106" s="8">
        <v>-2.5704680994703479</v>
      </c>
      <c r="D106" s="8">
        <v>1.000250900189529</v>
      </c>
    </row>
  </sheetData>
  <conditionalFormatting sqref="B4:C37">
    <cfRule type="cellIs" dxfId="29" priority="1" operator="equal">
      <formula>0</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EAA6B-AB5F-45F1-8DDC-36D3F2533C3E}">
  <dimension ref="B1:L106"/>
  <sheetViews>
    <sheetView topLeftCell="A89" workbookViewId="0">
      <selection activeCell="B107" sqref="B107:D108"/>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88</v>
      </c>
    </row>
    <row r="3" spans="2:12" ht="48" x14ac:dyDescent="0.35">
      <c r="C3" s="1" t="s">
        <v>80</v>
      </c>
      <c r="D3" s="1" t="s">
        <v>35</v>
      </c>
      <c r="E3" s="1" t="s">
        <v>36</v>
      </c>
      <c r="F3" s="1" t="s">
        <v>37</v>
      </c>
      <c r="G3" s="1" t="s">
        <v>39</v>
      </c>
      <c r="H3" s="1" t="s">
        <v>40</v>
      </c>
      <c r="I3" s="1" t="s">
        <v>41</v>
      </c>
      <c r="J3" s="1" t="s">
        <v>42</v>
      </c>
      <c r="K3" s="1" t="s">
        <v>43</v>
      </c>
      <c r="L3" s="1" t="s">
        <v>45</v>
      </c>
    </row>
    <row r="4" spans="2:12" x14ac:dyDescent="0.35">
      <c r="B4" t="s">
        <v>9</v>
      </c>
      <c r="C4" s="14">
        <f>LN(VLOOKUP($B4,'[1]Dati finali'!$B$4:$O$40,'[1]Dati finali'!$O$42,FALSE))</f>
        <v>-6.9077552789821368</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finali'!G$42,FALSE)</f>
        <v>1.0263157894736843</v>
      </c>
      <c r="H4" s="2">
        <f>VLOOKUP($B4,'[1]Dati finali'!$B$4:$O$40,'[1]Dati finali'!H$42,FALSE)</f>
        <v>0.1126530612244898</v>
      </c>
      <c r="I4" s="4">
        <f>VLOOKUP($B4,'[1]Dati finali'!$B$4:$O$40,'[1]Dati finali'!I$42,FALSE)</f>
        <v>0.73675000000000002</v>
      </c>
      <c r="J4">
        <f>VLOOKUP($B4,'[1]Dati finali'!$B$4:$O$40,'[1]Dati finali'!J$42,FALSE)</f>
        <v>31866.010828482387</v>
      </c>
      <c r="K4">
        <f>VLOOKUP($B4,'[1]Dati finali'!$B$4:$O$40,'[1]Dati finali'!K$42,FALSE)</f>
        <v>27</v>
      </c>
      <c r="L4" s="7">
        <f>VLOOKUP($B4,'[1]Dati finali'!$B$4:$O$40,'[1]Dati finali'!L$42,FALSE)</f>
        <v>5561.476705</v>
      </c>
    </row>
    <row r="5" spans="2:12" x14ac:dyDescent="0.35">
      <c r="B5" t="s">
        <v>11</v>
      </c>
      <c r="C5" s="14">
        <f>LN(VLOOKUP($B5,'[1]Dati finali'!$B$4:$O$40,'[1]Dati finali'!$O$42,FALSE))</f>
        <v>-6.9077552789821368</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finali'!G$42,FALSE)</f>
        <v>1</v>
      </c>
      <c r="H5" s="2">
        <f>VLOOKUP($B5,'[1]Dati finali'!$B$4:$O$40,'[1]Dati finali'!H$42,FALSE)</f>
        <v>0.12391056910569105</v>
      </c>
      <c r="I5" s="4">
        <f>VLOOKUP($B5,'[1]Dati finali'!$B$4:$O$40,'[1]Dati finali'!I$42,FALSE)</f>
        <v>0.68716999999999995</v>
      </c>
      <c r="J5">
        <f>VLOOKUP($B5,'[1]Dati finali'!$B$4:$O$40,'[1]Dati finali'!J$42,FALSE)</f>
        <v>27843.887608341538</v>
      </c>
      <c r="K5">
        <f>VLOOKUP($B5,'[1]Dati finali'!$B$4:$O$40,'[1]Dati finali'!K$42,FALSE)</f>
        <v>8</v>
      </c>
      <c r="L5" s="7">
        <f>VLOOKUP($B5,'[1]Dati finali'!$B$4:$O$40,'[1]Dati finali'!L$42,FALSE)</f>
        <v>6592.3394420000004</v>
      </c>
    </row>
    <row r="6" spans="2:12" x14ac:dyDescent="0.35">
      <c r="B6" t="s">
        <v>15</v>
      </c>
      <c r="C6" s="14">
        <f>LN(VLOOKUP($B6,'[1]Dati finali'!$B$4:$O$40,'[1]Dati finali'!$O$42,FALSE))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finali'!G$42,FALSE)</f>
        <v>1.3508771929824563</v>
      </c>
      <c r="H6" s="2">
        <f>VLOOKUP($B6,'[1]Dati finali'!$B$4:$O$40,'[1]Dati finali'!H$42,FALSE)</f>
        <v>0.28974708171206226</v>
      </c>
      <c r="I6" s="4">
        <f>VLOOKUP($B6,'[1]Dati finali'!$B$4:$O$40,'[1]Dati finali'!I$42,FALSE)</f>
        <v>0.78724000000000005</v>
      </c>
      <c r="J6">
        <f>VLOOKUP($B6,'[1]Dati finali'!$B$4:$O$40,'[1]Dati finali'!J$42,FALSE)</f>
        <v>24212.197302170782</v>
      </c>
      <c r="K6">
        <f>VLOOKUP($B6,'[1]Dati finali'!$B$4:$O$40,'[1]Dati finali'!K$42,FALSE)</f>
        <v>21</v>
      </c>
      <c r="L6" s="7">
        <f>VLOOKUP($B6,'[1]Dati finali'!$B$4:$O$40,'[1]Dati finali'!L$42,FALSE)</f>
        <v>4215.9879979999996</v>
      </c>
    </row>
    <row r="7" spans="2:12" x14ac:dyDescent="0.35">
      <c r="B7" t="s">
        <v>19</v>
      </c>
      <c r="C7" s="14">
        <f>LN(VLOOKUP($B7,'[1]Dati finali'!$B$4:$O$40,'[1]Dati finali'!$O$42,FALSE))</f>
        <v>-6.9077552789821368</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finali'!G$42,FALSE)</f>
        <v>1.4122807017543861</v>
      </c>
      <c r="H7" s="2">
        <f>VLOOKUP($B7,'[1]Dati finali'!$B$4:$O$40,'[1]Dati finali'!H$42,FALSE)</f>
        <v>0.37279399585921325</v>
      </c>
      <c r="I7" s="4">
        <f>VLOOKUP($B7,'[1]Dati finali'!$B$4:$O$40,'[1]Dati finali'!I$42,FALSE)</f>
        <v>0.70144000000000006</v>
      </c>
      <c r="J7">
        <f>VLOOKUP($B7,'[1]Dati finali'!$B$4:$O$40,'[1]Dati finali'!J$42,FALSE)</f>
        <v>34585.035786649052</v>
      </c>
      <c r="K7">
        <f>VLOOKUP($B7,'[1]Dati finali'!$B$4:$O$40,'[1]Dati finali'!K$42,FALSE)</f>
        <v>29</v>
      </c>
      <c r="L7" s="7">
        <f>VLOOKUP($B7,'[1]Dati finali'!$B$4:$O$40,'[1]Dati finali'!L$42,FALSE)</f>
        <v>4652.762874</v>
      </c>
    </row>
    <row r="8" spans="2:12" x14ac:dyDescent="0.35">
      <c r="B8" t="s">
        <v>26</v>
      </c>
      <c r="C8" s="14">
        <f>LN(VLOOKUP($B8,'[1]Dati finali'!$B$4:$O$40,'[1]Dati finali'!$O$42,FALSE))</f>
        <v>-6.9077552789821368</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finali'!G$42,FALSE)</f>
        <v>0.93859649122807032</v>
      </c>
      <c r="H8" s="2">
        <f>VLOOKUP($B8,'[1]Dati finali'!$B$4:$O$40,'[1]Dati finali'!H$42,FALSE)</f>
        <v>0.13689675870348139</v>
      </c>
      <c r="I8" s="4">
        <f>VLOOKUP($B8,'[1]Dati finali'!$B$4:$O$40,'[1]Dati finali'!I$42,FALSE)</f>
        <v>0.60104999999999997</v>
      </c>
      <c r="J8">
        <f>VLOOKUP($B8,'[1]Dati finali'!$B$4:$O$40,'[1]Dati finali'!J$42,FALSE)</f>
        <v>25545.694362817598</v>
      </c>
      <c r="K8">
        <f>VLOOKUP($B8,'[1]Dati finali'!$B$4:$O$40,'[1]Dati finali'!K$42,FALSE)</f>
        <v>38</v>
      </c>
      <c r="L8" s="7">
        <f>VLOOKUP($B8,'[1]Dati finali'!$B$4:$O$40,'[1]Dati finali'!L$42,FALSE)</f>
        <v>5798.3715529999999</v>
      </c>
    </row>
    <row r="9" spans="2:12" x14ac:dyDescent="0.35">
      <c r="B9" t="s">
        <v>21</v>
      </c>
      <c r="C9" s="14">
        <f>LN(VLOOKUP($B9,'[1]Dati finali'!$B$4:$O$40,'[1]Dati finali'!$O$42,FALSE))</f>
        <v>-6.9077552789821368</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finali'!G$42,FALSE)</f>
        <v>1.0175438596491229</v>
      </c>
      <c r="H9" s="2">
        <f>VLOOKUP($B9,'[1]Dati finali'!$B$4:$O$40,'[1]Dati finali'!H$42,FALSE)</f>
        <v>0.48558139534883721</v>
      </c>
      <c r="I9" s="4">
        <f>VLOOKUP($B9,'[1]Dati finali'!$B$4:$O$40,'[1]Dati finali'!I$42,FALSE)</f>
        <v>0.67516000000000009</v>
      </c>
      <c r="J9">
        <f>VLOOKUP($B9,'[1]Dati finali'!$B$4:$O$40,'[1]Dati finali'!J$42,FALSE)</f>
        <v>28945.214455971793</v>
      </c>
      <c r="K9">
        <f>VLOOKUP($B9,'[1]Dati finali'!$B$4:$O$40,'[1]Dati finali'!K$42,FALSE)</f>
        <v>23</v>
      </c>
      <c r="L9" s="7">
        <f>VLOOKUP($B9,'[1]Dati finali'!$B$4:$O$40,'[1]Dati finali'!L$42,FALSE)</f>
        <v>6066.7289979999996</v>
      </c>
    </row>
    <row r="10" spans="2:12" x14ac:dyDescent="0.35">
      <c r="B10" t="s">
        <v>28</v>
      </c>
      <c r="C10" s="14">
        <f>LN(VLOOKUP($B10,'[1]Dati finali'!$B$4:$O$40,'[1]Dati finali'!$O$42,FALSE))</f>
        <v>-6.9077552789821368</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finali'!G$42,FALSE)</f>
        <v>1.0175438596491229</v>
      </c>
      <c r="H10" s="2">
        <f>VLOOKUP($B10,'[1]Dati finali'!$B$4:$O$40,'[1]Dati finali'!H$42,FALSE)</f>
        <v>0.41427188940092169</v>
      </c>
      <c r="I10" s="4">
        <f>VLOOKUP($B10,'[1]Dati finali'!$B$4:$O$40,'[1]Dati finali'!I$42,FALSE)</f>
        <v>0.53935999999999995</v>
      </c>
      <c r="J10">
        <f>VLOOKUP($B10,'[1]Dati finali'!$B$4:$O$40,'[1]Dati finali'!J$42,FALSE)</f>
        <v>23383.132051156193</v>
      </c>
      <c r="K10">
        <f>VLOOKUP($B10,'[1]Dati finali'!$B$4:$O$40,'[1]Dati finali'!K$42,FALSE)</f>
        <v>34</v>
      </c>
      <c r="L10" s="7">
        <f>VLOOKUP($B10,'[1]Dati finali'!$B$4:$O$40,'[1]Dati finali'!L$42,FALSE)</f>
        <v>4935.9262470000003</v>
      </c>
    </row>
    <row r="11" spans="2:12" x14ac:dyDescent="0.35">
      <c r="B11" t="s">
        <v>7</v>
      </c>
      <c r="C11" s="14">
        <f>LN(VLOOKUP($B11,'[1]Dati finali'!$B$4:$O$40,'[1]Dati finali'!$O$42,FALSE))</f>
        <v>-6.2146080984221914</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finali'!G$42,FALSE)</f>
        <v>0.97368421052631593</v>
      </c>
      <c r="H11" s="2">
        <f>VLOOKUP($B11,'[1]Dati finali'!$B$4:$O$40,'[1]Dati finali'!H$42,FALSE)</f>
        <v>0.15651982378854626</v>
      </c>
      <c r="I11" s="4">
        <f>VLOOKUP($B11,'[1]Dati finali'!$B$4:$O$40,'[1]Dati finali'!I$42,FALSE)</f>
        <v>0.74668999999999996</v>
      </c>
      <c r="J11">
        <f>VLOOKUP($B11,'[1]Dati finali'!$B$4:$O$40,'[1]Dati finali'!J$42,FALSE)</f>
        <v>18375.433481661283</v>
      </c>
      <c r="K11">
        <f>VLOOKUP($B11,'[1]Dati finali'!$B$4:$O$40,'[1]Dati finali'!K$42,FALSE)</f>
        <v>33</v>
      </c>
      <c r="L11" s="7">
        <f>VLOOKUP($B11,'[1]Dati finali'!$B$4:$O$40,'[1]Dati finali'!L$42,FALSE)</f>
        <v>4747.1506650000001</v>
      </c>
    </row>
    <row r="12" spans="2:12" x14ac:dyDescent="0.35">
      <c r="B12" t="s">
        <v>29</v>
      </c>
      <c r="C12" s="14">
        <f>LN(VLOOKUP($B12,'[1]Dati finali'!$B$4:$O$40,'[1]Dati finali'!$O$42,FALSE))</f>
        <v>-6.2146080984221914</v>
      </c>
      <c r="D12" s="2">
        <f>VLOOKUP($B12,'[1]Dati finali'!$B$4:$O$40,'[1]Dati finali'!C$42,FALSE)</f>
        <v>0.23100000000000001</v>
      </c>
      <c r="E12" s="6">
        <f>VLOOKUP($B12,'[1]Dati finali'!$B$4:$O$40,'[1]Dati finali'!D$42,FALSE)</f>
        <v>5137.0738351939754</v>
      </c>
      <c r="F12" s="5">
        <f>VLOOKUP($B12,'[1]Dati finali'!$B$4:$O$40,'[1]Dati finali'!E$42,FALSE)</f>
        <v>0.14384999999999998</v>
      </c>
      <c r="G12" s="5">
        <f>VLOOKUP($B12,'[1]Dati finali'!$B$4:$O$40,'[1]Dati finali'!G$42,FALSE)</f>
        <v>1.1578947368421053</v>
      </c>
      <c r="H12" s="2">
        <f>VLOOKUP($B12,'[1]Dati finali'!$B$4:$O$40,'[1]Dati finali'!H$42,FALSE)</f>
        <v>0.24461254612546127</v>
      </c>
      <c r="I12" s="4">
        <f>VLOOKUP($B12,'[1]Dati finali'!$B$4:$O$40,'[1]Dati finali'!I$42,FALSE)</f>
        <v>0.53750999999999993</v>
      </c>
      <c r="J12">
        <f>VLOOKUP($B12,'[1]Dati finali'!$B$4:$O$40,'[1]Dati finali'!J$42,FALSE)</f>
        <v>27733.754503235035</v>
      </c>
      <c r="K12">
        <f>VLOOKUP($B12,'[1]Dati finali'!$B$4:$O$40,'[1]Dati finali'!K$42,FALSE)</f>
        <v>24</v>
      </c>
      <c r="L12" s="7">
        <f>VLOOKUP($B12,'[1]Dati finali'!$B$4:$O$40,'[1]Dati finali'!L$42,FALSE)</f>
        <v>5348.64149</v>
      </c>
    </row>
    <row r="13" spans="2:12" x14ac:dyDescent="0.35">
      <c r="B13" t="s">
        <v>6</v>
      </c>
      <c r="C13" s="14">
        <f>LN(VLOOKUP($B13,'[1]Dati finali'!$B$4:$O$40,'[1]Dati finali'!$O$42,FALSE))</f>
        <v>-3.8167128256238212</v>
      </c>
      <c r="D13" s="2">
        <f>VLOOKUP($B13,'[1]Dati finali'!$B$4:$O$40,'[1]Dati finali'!C$42,FALSE)</f>
        <v>0.40299999999999997</v>
      </c>
      <c r="E13" s="6">
        <f>VLOOKUP($B13,'[1]Dati finali'!$B$4:$O$40,'[1]Dati finali'!D$42,FALSE)</f>
        <v>7709.1230778824656</v>
      </c>
      <c r="F13" s="5">
        <f>VLOOKUP($B13,'[1]Dati finali'!$B$4:$O$40,'[1]Dati finali'!E$42,FALSE)</f>
        <v>0.2838</v>
      </c>
      <c r="G13" s="5">
        <f>VLOOKUP($B13,'[1]Dati finali'!$B$4:$O$40,'[1]Dati finali'!G$42,FALSE)</f>
        <v>1.2543859649122808</v>
      </c>
      <c r="H13" s="2">
        <f>VLOOKUP($B13,'[1]Dati finali'!$B$4:$O$40,'[1]Dati finali'!H$42,FALSE)</f>
        <v>0.16570760233918128</v>
      </c>
      <c r="I13" s="4">
        <f>VLOOKUP($B13,'[1]Dati finali'!$B$4:$O$40,'[1]Dati finali'!I$42,FALSE)</f>
        <v>0.97960999999999998</v>
      </c>
      <c r="J13">
        <f>VLOOKUP($B13,'[1]Dati finali'!$B$4:$O$40,'[1]Dati finali'!J$42,FALSE)</f>
        <v>41965.08520658395</v>
      </c>
      <c r="K13">
        <f>VLOOKUP($B13,'[1]Dati finali'!$B$4:$O$40,'[1]Dati finali'!K$42,FALSE)</f>
        <v>41</v>
      </c>
      <c r="L13" s="7">
        <f>VLOOKUP($B13,'[1]Dati finali'!$B$4:$O$40,'[1]Dati finali'!L$42,FALSE)</f>
        <v>5646.6107910000001</v>
      </c>
    </row>
    <row r="14" spans="2:12" x14ac:dyDescent="0.35">
      <c r="B14" t="s">
        <v>20</v>
      </c>
      <c r="C14" s="14">
        <f>LN(VLOOKUP($B14,'[1]Dati finali'!$B$4:$O$40,'[1]Dati finali'!$O$42,FALSE))</f>
        <v>-6.2146080984221914</v>
      </c>
      <c r="D14" s="2">
        <f>VLOOKUP($B14,'[1]Dati finali'!$B$4:$O$40,'[1]Dati finali'!C$42,FALSE)</f>
        <v>0.33899999999999997</v>
      </c>
      <c r="E14" s="6">
        <f>VLOOKUP($B14,'[1]Dati finali'!$B$4:$O$40,'[1]Dati finali'!D$42,FALSE)</f>
        <v>3507.4045206547157</v>
      </c>
      <c r="F14" s="5">
        <f>VLOOKUP($B14,'[1]Dati finali'!$B$4:$O$40,'[1]Dati finali'!E$42,FALSE)</f>
        <v>0.15839999999999999</v>
      </c>
      <c r="G14" s="5">
        <f>VLOOKUP($B14,'[1]Dati finali'!$B$4:$O$40,'[1]Dati finali'!G$42,FALSE)</f>
        <v>1.0175438596491229</v>
      </c>
      <c r="H14" s="2">
        <f>VLOOKUP($B14,'[1]Dati finali'!$B$4:$O$40,'[1]Dati finali'!H$42,FALSE)</f>
        <v>0.54400000000000004</v>
      </c>
      <c r="I14" s="4">
        <f>VLOOKUP($B14,'[1]Dati finali'!$B$4:$O$40,'[1]Dati finali'!I$42,FALSE)</f>
        <v>0.68075000000000008</v>
      </c>
      <c r="J14">
        <f>VLOOKUP($B14,'[1]Dati finali'!$B$4:$O$40,'[1]Dati finali'!J$42,FALSE)</f>
        <v>24735.816612986935</v>
      </c>
      <c r="K14">
        <f>VLOOKUP($B14,'[1]Dati finali'!$B$4:$O$40,'[1]Dati finali'!K$42,FALSE)</f>
        <v>22</v>
      </c>
      <c r="L14" s="7">
        <f>VLOOKUP($B14,'[1]Dati finali'!$B$4:$O$40,'[1]Dati finali'!L$42,FALSE)</f>
        <v>6316.579033</v>
      </c>
    </row>
    <row r="15" spans="2:12" x14ac:dyDescent="0.35">
      <c r="B15" t="s">
        <v>31</v>
      </c>
      <c r="C15" s="14">
        <f>LN(VLOOKUP($B15,'[1]Dati finali'!$B$4:$O$40,'[1]Dati finali'!$O$42,FALSE))</f>
        <v>-5.8091429903140277</v>
      </c>
      <c r="D15" s="2">
        <f>VLOOKUP($B15,'[1]Dati finali'!$B$4:$O$40,'[1]Dati finali'!C$42,FALSE)</f>
        <v>0.36399999999999999</v>
      </c>
      <c r="E15" s="6">
        <f>VLOOKUP($B15,'[1]Dati finali'!$B$4:$O$40,'[1]Dati finali'!D$42,FALSE)</f>
        <v>5355.9870055822093</v>
      </c>
      <c r="F15" s="5">
        <f>VLOOKUP($B15,'[1]Dati finali'!$B$4:$O$40,'[1]Dati finali'!E$42,FALSE)</f>
        <v>0.22365000000000002</v>
      </c>
      <c r="G15" s="5">
        <f>VLOOKUP($B15,'[1]Dati finali'!$B$4:$O$40,'[1]Dati finali'!G$42,FALSE)</f>
        <v>1.1052631578947369</v>
      </c>
      <c r="H15" s="2">
        <f>VLOOKUP($B15,'[1]Dati finali'!$B$4:$O$40,'[1]Dati finali'!H$42,FALSE)</f>
        <v>0.38106081573197381</v>
      </c>
      <c r="I15" s="4">
        <f>VLOOKUP($B15,'[1]Dati finali'!$B$4:$O$40,'[1]Dati finali'!I$42,FALSE)</f>
        <v>0.80079999999999996</v>
      </c>
      <c r="J15">
        <f>VLOOKUP($B15,'[1]Dati finali'!$B$4:$O$40,'[1]Dati finali'!J$42,FALSE)</f>
        <v>33331.449418750446</v>
      </c>
      <c r="K15">
        <f>VLOOKUP($B15,'[1]Dati finali'!$B$4:$O$40,'[1]Dati finali'!K$42,FALSE)</f>
        <v>6</v>
      </c>
      <c r="L15" s="7">
        <f>VLOOKUP($B15,'[1]Dati finali'!$B$4:$O$40,'[1]Dati finali'!L$42,FALSE)</f>
        <v>4488.0469249999996</v>
      </c>
    </row>
    <row r="16" spans="2:12" x14ac:dyDescent="0.35">
      <c r="B16" t="s">
        <v>8</v>
      </c>
      <c r="C16" s="14">
        <f>LN(VLOOKUP($B16,'[1]Dati finali'!$B$4:$O$40,'[1]Dati finali'!$O$42,FALSE))</f>
        <v>-5.521460917862246</v>
      </c>
      <c r="D16" s="2">
        <f>VLOOKUP($B16,'[1]Dati finali'!$B$4:$O$40,'[1]Dati finali'!C$42,FALSE)</f>
        <v>0.42499999999999999</v>
      </c>
      <c r="E16" s="6">
        <f>VLOOKUP($B16,'[1]Dati finali'!$B$4:$O$40,'[1]Dati finali'!D$42,FALSE)</f>
        <v>3624.8957527885314</v>
      </c>
      <c r="F16" s="5">
        <f>VLOOKUP($B16,'[1]Dati finali'!$B$4:$O$40,'[1]Dati finali'!E$42,FALSE)</f>
        <v>0.18445</v>
      </c>
      <c r="G16" s="5">
        <f>VLOOKUP($B16,'[1]Dati finali'!$B$4:$O$40,'[1]Dati finali'!G$42,FALSE)</f>
        <v>1.0789473684210527</v>
      </c>
      <c r="H16" s="2">
        <f>VLOOKUP($B16,'[1]Dati finali'!$B$4:$O$40,'[1]Dati finali'!H$42,FALSE)</f>
        <v>8.6530612244897956E-2</v>
      </c>
      <c r="I16" s="4">
        <f>VLOOKUP($B16,'[1]Dati finali'!$B$4:$O$40,'[1]Dati finali'!I$42,FALSE)</f>
        <v>0.66835999999999995</v>
      </c>
      <c r="J16">
        <f>VLOOKUP($B16,'[1]Dati finali'!$B$4:$O$40,'[1]Dati finali'!J$42,FALSE)</f>
        <v>30266.202047392988</v>
      </c>
      <c r="K16">
        <f>VLOOKUP($B16,'[1]Dati finali'!$B$4:$O$40,'[1]Dati finali'!K$42,FALSE)</f>
        <v>40</v>
      </c>
      <c r="L16" s="7">
        <f>VLOOKUP($B16,'[1]Dati finali'!$B$4:$O$40,'[1]Dati finali'!L$42,FALSE)</f>
        <v>3905.06351</v>
      </c>
    </row>
    <row r="17" spans="2:12" x14ac:dyDescent="0.35">
      <c r="B17" t="s">
        <v>18</v>
      </c>
      <c r="C17" s="14">
        <f>LN(VLOOKUP($B17,'[1]Dati finali'!$B$4:$O$40,'[1]Dati finali'!$O$42,FALSE))</f>
        <v>-6.2146080984221914</v>
      </c>
      <c r="D17" s="2">
        <f>VLOOKUP($B17,'[1]Dati finali'!$B$4:$O$40,'[1]Dati finali'!C$42,FALSE)</f>
        <v>0.46500000000000002</v>
      </c>
      <c r="E17" s="6">
        <f>VLOOKUP($B17,'[1]Dati finali'!$B$4:$O$40,'[1]Dati finali'!D$42,FALSE)</f>
        <v>5672.0641341079581</v>
      </c>
      <c r="F17" s="5">
        <f>VLOOKUP($B17,'[1]Dati finali'!$B$4:$O$40,'[1]Dati finali'!E$42,FALSE)</f>
        <v>0.23299999999999998</v>
      </c>
      <c r="G17" s="5">
        <f>VLOOKUP($B17,'[1]Dati finali'!$B$4:$O$40,'[1]Dati finali'!G$42,FALSE)</f>
        <v>1.2017543859649125</v>
      </c>
      <c r="H17" s="2">
        <f>VLOOKUP($B17,'[1]Dati finali'!$B$4:$O$40,'[1]Dati finali'!H$42,FALSE)</f>
        <v>0.24720394736842105</v>
      </c>
      <c r="I17" s="4">
        <f>VLOOKUP($B17,'[1]Dati finali'!$B$4:$O$40,'[1]Dati finali'!I$42,FALSE)</f>
        <v>0.62946999999999997</v>
      </c>
      <c r="J17">
        <f>VLOOKUP($B17,'[1]Dati finali'!$B$4:$O$40,'[1]Dati finali'!J$42,FALSE)</f>
        <v>66358.098990725048</v>
      </c>
      <c r="K17">
        <f>VLOOKUP($B17,'[1]Dati finali'!$B$4:$O$40,'[1]Dati finali'!K$42,FALSE)</f>
        <v>19</v>
      </c>
      <c r="L17" s="7">
        <f>VLOOKUP($B17,'[1]Dati finali'!$B$4:$O$40,'[1]Dati finali'!L$42,FALSE)</f>
        <v>5924.2219409999998</v>
      </c>
    </row>
    <row r="18" spans="2:12" x14ac:dyDescent="0.35">
      <c r="B18" t="s">
        <v>30</v>
      </c>
      <c r="C18" s="14">
        <f>LN(VLOOKUP($B18,'[1]Dati finali'!$B$4:$O$40,'[1]Dati finali'!$O$42,FALSE))</f>
        <v>-5.8091429903140277</v>
      </c>
      <c r="D18" s="2">
        <f>VLOOKUP($B18,'[1]Dati finali'!$B$4:$O$40,'[1]Dati finali'!C$42,FALSE)</f>
        <v>0.32500000000000001</v>
      </c>
      <c r="E18" s="6">
        <f>VLOOKUP($B18,'[1]Dati finali'!$B$4:$O$40,'[1]Dati finali'!D$42,FALSE)</f>
        <v>6727.9993016421113</v>
      </c>
      <c r="F18" s="5">
        <f>VLOOKUP($B18,'[1]Dati finali'!$B$4:$O$40,'[1]Dati finali'!E$42,FALSE)</f>
        <v>0.16109999999999999</v>
      </c>
      <c r="G18" s="5">
        <f>VLOOKUP($B18,'[1]Dati finali'!$B$4:$O$40,'[1]Dati finali'!G$42,FALSE)</f>
        <v>1.1578947368421053</v>
      </c>
      <c r="H18" s="2">
        <f>VLOOKUP($B18,'[1]Dati finali'!$B$4:$O$40,'[1]Dati finali'!H$42,FALSE)</f>
        <v>0.30648484848484847</v>
      </c>
      <c r="I18" s="4">
        <f>VLOOKUP($B18,'[1]Dati finali'!$B$4:$O$40,'[1]Dati finali'!I$42,FALSE)</f>
        <v>0.54273000000000005</v>
      </c>
      <c r="J18">
        <f>VLOOKUP($B18,'[1]Dati finali'!$B$4:$O$40,'[1]Dati finali'!J$42,FALSE)</f>
        <v>30586.152876945034</v>
      </c>
      <c r="K18">
        <f>VLOOKUP($B18,'[1]Dati finali'!$B$4:$O$40,'[1]Dati finali'!K$42,FALSE)</f>
        <v>5</v>
      </c>
      <c r="L18" s="7">
        <f>VLOOKUP($B18,'[1]Dati finali'!$B$4:$O$40,'[1]Dati finali'!L$42,FALSE)</f>
        <v>5115.4481239999996</v>
      </c>
    </row>
    <row r="19" spans="2:12" x14ac:dyDescent="0.35">
      <c r="B19" t="s">
        <v>16</v>
      </c>
      <c r="C19" s="14">
        <f>LN(VLOOKUP($B19,'[1]Dati finali'!$B$4:$O$40,'[1]Dati finali'!$O$42,FALSE))</f>
        <v>-5.8091429903140277</v>
      </c>
      <c r="D19" s="2">
        <f>VLOOKUP($B19,'[1]Dati finali'!$B$4:$O$40,'[1]Dati finali'!C$42,FALSE)</f>
        <v>0.24100000000000002</v>
      </c>
      <c r="E19" s="6">
        <f>VLOOKUP($B19,'[1]Dati finali'!$B$4:$O$40,'[1]Dati finali'!D$42,FALSE)</f>
        <v>3965.9582334833499</v>
      </c>
      <c r="F19" s="5">
        <f>VLOOKUP($B19,'[1]Dati finali'!$B$4:$O$40,'[1]Dati finali'!E$42,FALSE)</f>
        <v>0.11294999999999999</v>
      </c>
      <c r="G19" s="5">
        <f>VLOOKUP($B19,'[1]Dati finali'!$B$4:$O$40,'[1]Dati finali'!G$42,FALSE)</f>
        <v>1.0350877192982457</v>
      </c>
      <c r="H19" s="2">
        <f>VLOOKUP($B19,'[1]Dati finali'!$B$4:$O$40,'[1]Dati finali'!H$42,FALSE)</f>
        <v>0.10078369905956112</v>
      </c>
      <c r="I19" s="4">
        <f>VLOOKUP($B19,'[1]Dati finali'!$B$4:$O$40,'[1]Dati finali'!I$42,FALSE)</f>
        <v>0.71062000000000003</v>
      </c>
      <c r="J19">
        <f>VLOOKUP($B19,'[1]Dati finali'!$B$4:$O$40,'[1]Dati finali'!J$42,FALSE)</f>
        <v>24656.045439859558</v>
      </c>
      <c r="K19">
        <f>VLOOKUP($B19,'[1]Dati finali'!$B$4:$O$40,'[1]Dati finali'!K$42,FALSE)</f>
        <v>28</v>
      </c>
      <c r="L19" s="7">
        <f>VLOOKUP($B19,'[1]Dati finali'!$B$4:$O$40,'[1]Dati finali'!L$42,FALSE)</f>
        <v>5272.761109</v>
      </c>
    </row>
    <row r="20" spans="2:12" x14ac:dyDescent="0.35">
      <c r="B20" t="s">
        <v>4</v>
      </c>
      <c r="C20" s="14">
        <f>LN(VLOOKUP($B20,'[1]Dati finali'!$B$4:$O$40,'[1]Dati finali'!$O$42,FALSE))</f>
        <v>-4.9618451299268234</v>
      </c>
      <c r="D20" s="2">
        <f>VLOOKUP($B20,'[1]Dati finali'!$B$4:$O$40,'[1]Dati finali'!C$42,FALSE)</f>
        <v>0.51440529000000002</v>
      </c>
      <c r="E20" s="6">
        <f>VLOOKUP($B20,'[1]Dati finali'!$B$4:$O$40,'[1]Dati finali'!D$42,FALSE)</f>
        <v>7819.7146359093622</v>
      </c>
      <c r="F20" s="5">
        <f>VLOOKUP($B20,'[1]Dati finali'!$B$4:$O$40,'[1]Dati finali'!E$42,FALSE)</f>
        <v>0.22807017543859651</v>
      </c>
      <c r="G20" s="5">
        <f>VLOOKUP($B20,'[1]Dati finali'!$B$4:$O$40,'[1]Dati finali'!G$42,FALSE)</f>
        <v>0.92982456140350889</v>
      </c>
      <c r="H20" s="2">
        <f>VLOOKUP($B20,'[1]Dati finali'!$B$4:$O$40,'[1]Dati finali'!H$42,FALSE)</f>
        <v>0.15845754764042702</v>
      </c>
      <c r="I20" s="4">
        <f>VLOOKUP($B20,'[1]Dati finali'!$B$4:$O$40,'[1]Dati finali'!I$42,FALSE)</f>
        <v>0.91535</v>
      </c>
      <c r="J20">
        <f>VLOOKUP($B20,'[1]Dati finali'!$B$4:$O$40,'[1]Dati finali'!J$42,FALSE)</f>
        <v>37964.025726503154</v>
      </c>
      <c r="K20">
        <f>VLOOKUP($B20,'[1]Dati finali'!$B$4:$O$40,'[1]Dati finali'!K$42,FALSE)</f>
        <v>39</v>
      </c>
      <c r="L20" s="7">
        <f>VLOOKUP($B20,'[1]Dati finali'!$B$4:$O$40,'[1]Dati finali'!L$42,FALSE)</f>
        <v>3958.7349989999998</v>
      </c>
    </row>
    <row r="21" spans="2:12" x14ac:dyDescent="0.35">
      <c r="B21" t="s">
        <v>0</v>
      </c>
      <c r="C21" s="14">
        <f>LN(VLOOKUP($B21,'[1]Dati finali'!$B$4:$O$40,'[1]Dati finali'!$O$42,FALSE))</f>
        <v>-5.2983173665480363</v>
      </c>
      <c r="D21" s="2">
        <f>VLOOKUP($B21,'[1]Dati finali'!$B$4:$O$40,'[1]Dati finali'!C$42,FALSE)</f>
        <v>0.56714520000000002</v>
      </c>
      <c r="E21" s="6">
        <f>VLOOKUP($B21,'[1]Dati finali'!$B$4:$O$40,'[1]Dati finali'!D$42,FALSE)</f>
        <v>15545.535110560899</v>
      </c>
      <c r="F21" s="5">
        <f>VLOOKUP($B21,'[1]Dati finali'!$B$4:$O$40,'[1]Dati finali'!E$42,FALSE)</f>
        <v>7.6666666666666675E-2</v>
      </c>
      <c r="G21" s="5">
        <f>VLOOKUP($B21,'[1]Dati finali'!$B$4:$O$40,'[1]Dati finali'!G$42,FALSE)</f>
        <v>0.71052631578947378</v>
      </c>
      <c r="H21" s="2">
        <f>VLOOKUP($B21,'[1]Dati finali'!$B$4:$O$40,'[1]Dati finali'!H$42,FALSE)</f>
        <v>0.65241799578693949</v>
      </c>
      <c r="I21" s="4">
        <f>VLOOKUP($B21,'[1]Dati finali'!$B$4:$O$40,'[1]Dati finali'!I$42,FALSE)</f>
        <v>0.81349999999999989</v>
      </c>
      <c r="J21">
        <f>VLOOKUP($B21,'[1]Dati finali'!$B$4:$O$40,'[1]Dati finali'!J$42,FALSE)</f>
        <v>40969.205896074651</v>
      </c>
      <c r="K21">
        <f>VLOOKUP($B21,'[1]Dati finali'!$B$4:$O$40,'[1]Dati finali'!K$42,FALSE)</f>
        <v>25</v>
      </c>
      <c r="L21" s="7">
        <f>VLOOKUP($B21,'[1]Dati finali'!$B$4:$O$40,'[1]Dati finali'!L$42,FALSE)</f>
        <v>5046.9707070000004</v>
      </c>
    </row>
    <row r="22" spans="2:12" x14ac:dyDescent="0.35">
      <c r="B22" t="s">
        <v>1</v>
      </c>
      <c r="C22" s="14">
        <f>LN(VLOOKUP($B22,'[1]Dati finali'!$B$4:$O$40,'[1]Dati finali'!$O$42,FALSE))</f>
        <v>-5.1159958097540823</v>
      </c>
      <c r="D22" s="2">
        <f>VLOOKUP($B22,'[1]Dati finali'!$B$4:$O$40,'[1]Dati finali'!C$42,FALSE)</f>
        <v>0.46356799999999998</v>
      </c>
      <c r="E22" s="6">
        <f>VLOOKUP($B22,'[1]Dati finali'!$B$4:$O$40,'[1]Dati finali'!D$42,FALSE)</f>
        <v>12984.333107020604</v>
      </c>
      <c r="F22" s="5">
        <f>VLOOKUP($B22,'[1]Dati finali'!$B$4:$O$40,'[1]Dati finali'!E$42,FALSE)</f>
        <v>0.129</v>
      </c>
      <c r="G22" s="5">
        <f>VLOOKUP($B22,'[1]Dati finali'!$B$4:$O$40,'[1]Dati finali'!G$42,FALSE)</f>
        <v>0.6228070175438597</v>
      </c>
      <c r="H22" s="2">
        <f>VLOOKUP($B22,'[1]Dati finali'!$B$4:$O$40,'[1]Dati finali'!H$42,FALSE)</f>
        <v>0.14652498907518571</v>
      </c>
      <c r="I22" s="4">
        <f>VLOOKUP($B22,'[1]Dati finali'!$B$4:$O$40,'[1]Dati finali'!I$42,FALSE)</f>
        <v>0.82058000000000009</v>
      </c>
      <c r="J22">
        <f>VLOOKUP($B22,'[1]Dati finali'!$B$4:$O$40,'[1]Dati finali'!J$42,FALSE)</f>
        <v>52220.756109073707</v>
      </c>
      <c r="K22">
        <f>VLOOKUP($B22,'[1]Dati finali'!$B$4:$O$40,'[1]Dati finali'!K$42,FALSE)</f>
        <v>26</v>
      </c>
      <c r="L22" s="7">
        <f>VLOOKUP($B22,'[1]Dati finali'!$B$4:$O$40,'[1]Dati finali'!L$42,FALSE)</f>
        <v>4499.1513709999999</v>
      </c>
    </row>
    <row r="23" spans="2:12" x14ac:dyDescent="0.35">
      <c r="B23" t="s">
        <v>3</v>
      </c>
      <c r="C23" s="14">
        <f>LN(VLOOKUP($B23,'[1]Dati finali'!$B$4:$O$40,'[1]Dati finali'!$O$42,FALSE))</f>
        <v>-6.9077552789821368</v>
      </c>
      <c r="D23" s="2">
        <f>VLOOKUP($B23,'[1]Dati finali'!$B$4:$O$40,'[1]Dati finali'!C$42,FALSE)</f>
        <v>0.47744723999999999</v>
      </c>
      <c r="E23" s="6">
        <f>VLOOKUP($B23,'[1]Dati finali'!$B$4:$O$40,'[1]Dati finali'!D$42,FALSE)</f>
        <v>10496.5136719641</v>
      </c>
      <c r="F23" s="5">
        <f>VLOOKUP($B23,'[1]Dati finali'!$B$4:$O$40,'[1]Dati finali'!E$42,FALSE)</f>
        <v>9.6491228070175447E-2</v>
      </c>
      <c r="G23" s="5">
        <f>VLOOKUP($B23,'[1]Dati finali'!$B$4:$O$40,'[1]Dati finali'!G$42,FALSE)</f>
        <v>1.0701754385964912</v>
      </c>
      <c r="H23" s="2">
        <f>VLOOKUP($B23,'[1]Dati finali'!$B$4:$O$40,'[1]Dati finali'!H$42,FALSE)</f>
        <v>2.8395721925133691E-2</v>
      </c>
      <c r="I23" s="4">
        <f>VLOOKUP($B23,'[1]Dati finali'!$B$4:$O$40,'[1]Dati finali'!I$42,FALSE)</f>
        <v>0.81503000000000003</v>
      </c>
      <c r="J23">
        <f>VLOOKUP($B23,'[1]Dati finali'!$B$4:$O$40,'[1]Dati finali'!J$42,FALSE)</f>
        <v>33627.430244398442</v>
      </c>
      <c r="K23">
        <f>VLOOKUP($B23,'[1]Dati finali'!$B$4:$O$40,'[1]Dati finali'!K$42,FALSE)</f>
        <v>80</v>
      </c>
      <c r="L23" s="7">
        <f>VLOOKUP($B23,'[1]Dati finali'!$B$4:$O$40,'[1]Dati finali'!L$42,FALSE)</f>
        <v>4166.0179909999997</v>
      </c>
    </row>
    <row r="24" spans="2:12" x14ac:dyDescent="0.35">
      <c r="B24" t="s">
        <v>14</v>
      </c>
      <c r="C24" s="14">
        <f>LN(VLOOKUP($B24,'[1]Dati finali'!$B$4:$O$40,'[1]Dati finali'!$O$42,FALSE))</f>
        <v>-4.8283137373023015</v>
      </c>
      <c r="D24" s="2">
        <f>VLOOKUP($B24,'[1]Dati finali'!$B$4:$O$40,'[1]Dati finali'!C$42,FALSE)</f>
        <v>0.28600000000000003</v>
      </c>
      <c r="E24" s="6">
        <f>VLOOKUP($B24,'[1]Dati finali'!$B$4:$O$40,'[1]Dati finali'!D$42,FALSE)</f>
        <v>7035.4829747167596</v>
      </c>
      <c r="F24" s="5">
        <f>VLOOKUP($B24,'[1]Dati finali'!$B$4:$O$40,'[1]Dati finali'!E$42,FALSE)</f>
        <v>0.30480000000000002</v>
      </c>
      <c r="G24" s="5">
        <f>VLOOKUP($B24,'[1]Dati finali'!$B$4:$O$40,'[1]Dati finali'!G$42,FALSE)</f>
        <v>1.2192982456140351</v>
      </c>
      <c r="H24" s="2">
        <f>VLOOKUP($B24,'[1]Dati finali'!$B$4:$O$40,'[1]Dati finali'!H$42,FALSE)</f>
        <v>0.29015868125096289</v>
      </c>
      <c r="I24" s="4">
        <f>VLOOKUP($B24,'[1]Dati finali'!$B$4:$O$40,'[1]Dati finali'!I$42,FALSE)</f>
        <v>0.77260999999999991</v>
      </c>
      <c r="J24">
        <f>VLOOKUP($B24,'[1]Dati finali'!$B$4:$O$40,'[1]Dati finali'!J$42,FALSE)</f>
        <v>44420.07979267578</v>
      </c>
      <c r="K24">
        <f>VLOOKUP($B24,'[1]Dati finali'!$B$4:$O$40,'[1]Dati finali'!K$42,FALSE)</f>
        <v>30</v>
      </c>
      <c r="L24" s="7">
        <f>VLOOKUP($B24,'[1]Dati finali'!$B$4:$O$40,'[1]Dati finali'!L$42,FALSE)</f>
        <v>5829.8341499999997</v>
      </c>
    </row>
    <row r="25" spans="2:12" x14ac:dyDescent="0.35">
      <c r="B25" t="s">
        <v>13</v>
      </c>
      <c r="C25" s="14">
        <f>LN(VLOOKUP($B25,'[1]Dati finali'!$B$4:$O$40,'[1]Dati finali'!$O$42,FALSE))</f>
        <v>-5.1159958097540823</v>
      </c>
      <c r="D25" s="2">
        <f>VLOOKUP($B25,'[1]Dati finali'!$B$4:$O$40,'[1]Dati finali'!C$42,FALSE)</f>
        <v>0.35200000000000004</v>
      </c>
      <c r="E25" s="6">
        <f>VLOOKUP($B25,'[1]Dati finali'!$B$4:$O$40,'[1]Dati finali'!D$42,FALSE)</f>
        <v>6939.5223108140935</v>
      </c>
      <c r="F25" s="5">
        <f>VLOOKUP($B25,'[1]Dati finali'!$B$4:$O$40,'[1]Dati finali'!E$42,FALSE)</f>
        <v>0.17230000000000001</v>
      </c>
      <c r="G25" s="5">
        <f>VLOOKUP($B25,'[1]Dati finali'!$B$4:$O$40,'[1]Dati finali'!G$42,FALSE)</f>
        <v>1.2192982456140351</v>
      </c>
      <c r="H25" s="2">
        <f>VLOOKUP($B25,'[1]Dati finali'!$B$4:$O$40,'[1]Dati finali'!H$42,FALSE)</f>
        <v>0.17483279395900755</v>
      </c>
      <c r="I25" s="4">
        <f>VLOOKUP($B25,'[1]Dati finali'!$B$4:$O$40,'[1]Dati finali'!I$42,FALSE)</f>
        <v>0.80180000000000007</v>
      </c>
      <c r="J25">
        <f>VLOOKUP($B25,'[1]Dati finali'!$B$4:$O$40,'[1]Dati finali'!J$42,FALSE)</f>
        <v>37588.058140447843</v>
      </c>
      <c r="K25">
        <f>VLOOKUP($B25,'[1]Dati finali'!$B$4:$O$40,'[1]Dati finali'!K$42,FALSE)</f>
        <v>10</v>
      </c>
      <c r="L25" s="7">
        <f>VLOOKUP($B25,'[1]Dati finali'!$B$4:$O$40,'[1]Dati finali'!L$42,FALSE)</f>
        <v>5422.6711299999997</v>
      </c>
    </row>
    <row r="26" spans="2:12" x14ac:dyDescent="0.35">
      <c r="B26" t="s">
        <v>22</v>
      </c>
      <c r="C26" s="14">
        <f>LN(VLOOKUP($B26,'[1]Dati finali'!$B$4:$O$40,'[1]Dati finali'!$O$42,FALSE))</f>
        <v>-4.4228486291941369</v>
      </c>
      <c r="D26" s="2">
        <f>VLOOKUP($B26,'[1]Dati finali'!$B$4:$O$40,'[1]Dati finali'!C$42,FALSE)</f>
        <v>0.39899999999999997</v>
      </c>
      <c r="E26" s="6">
        <f>VLOOKUP($B26,'[1]Dati finali'!$B$4:$O$40,'[1]Dati finali'!D$42,FALSE)</f>
        <v>13914.678448875555</v>
      </c>
      <c r="F26" s="5">
        <f>VLOOKUP($B26,'[1]Dati finali'!$B$4:$O$40,'[1]Dati finali'!E$42,FALSE)</f>
        <v>0.16165000000000002</v>
      </c>
      <c r="G26" s="5">
        <f>VLOOKUP($B26,'[1]Dati finali'!$B$4:$O$40,'[1]Dati finali'!G$42,FALSE)</f>
        <v>1.0438596491228072</v>
      </c>
      <c r="H26" s="2">
        <f>VLOOKUP($B26,'[1]Dati finali'!$B$4:$O$40,'[1]Dati finali'!H$42,FALSE)</f>
        <v>0.19813043478260869</v>
      </c>
      <c r="I26" s="4">
        <f>VLOOKUP($B26,'[1]Dati finali'!$B$4:$O$40,'[1]Dati finali'!I$42,FALSE)</f>
        <v>0.90727000000000002</v>
      </c>
      <c r="J26">
        <f>VLOOKUP($B26,'[1]Dati finali'!$B$4:$O$40,'[1]Dati finali'!J$42,FALSE)</f>
        <v>91004.175298679198</v>
      </c>
      <c r="K26">
        <f>VLOOKUP($B26,'[1]Dati finali'!$B$4:$O$40,'[1]Dati finali'!K$42,FALSE)</f>
        <v>20</v>
      </c>
      <c r="L26" s="7">
        <f>VLOOKUP($B26,'[1]Dati finali'!$B$4:$O$40,'[1]Dati finali'!L$42,FALSE)</f>
        <v>5509.6559569999999</v>
      </c>
    </row>
    <row r="27" spans="2:12" x14ac:dyDescent="0.35">
      <c r="B27" t="s">
        <v>34</v>
      </c>
      <c r="C27" s="14">
        <f>LN(VLOOKUP($B27,'[1]Dati finali'!$B$4:$O$40,'[1]Dati finali'!$O$42,FALSE))</f>
        <v>-4.2686979493668789</v>
      </c>
      <c r="D27" s="2">
        <f>VLOOKUP($B27,'[1]Dati finali'!$B$4:$O$40,'[1]Dati finali'!C$42,FALSE)</f>
        <v>0.42799999999999999</v>
      </c>
      <c r="E27" s="6">
        <f>VLOOKUP($B27,'[1]Dati finali'!$B$4:$O$40,'[1]Dati finali'!D$42,FALSE)</f>
        <v>5129.5277927901998</v>
      </c>
      <c r="F27" s="5">
        <f>VLOOKUP($B27,'[1]Dati finali'!$B$4:$O$40,'[1]Dati finali'!E$42,FALSE)</f>
        <v>0.18109999999999998</v>
      </c>
      <c r="G27" s="5">
        <f>VLOOKUP($B27,'[1]Dati finali'!$B$4:$O$40,'[1]Dati finali'!G$42,FALSE)</f>
        <v>1.2807017543859649</v>
      </c>
      <c r="H27" s="2">
        <f>VLOOKUP($B27,'[1]Dati finali'!$B$4:$O$40,'[1]Dati finali'!H$42,FALSE)</f>
        <v>0.24521508544490278</v>
      </c>
      <c r="I27" s="4">
        <f>VLOOKUP($B27,'[1]Dati finali'!$B$4:$O$40,'[1]Dati finali'!I$42,FALSE)</f>
        <v>0.83143</v>
      </c>
      <c r="J27">
        <f>VLOOKUP($B27,'[1]Dati finali'!$B$4:$O$40,'[1]Dati finali'!J$42,FALSE)</f>
        <v>37955.073294435715</v>
      </c>
      <c r="K27">
        <f>VLOOKUP($B27,'[1]Dati finali'!$B$4:$O$40,'[1]Dati finali'!K$42,FALSE)</f>
        <v>12</v>
      </c>
      <c r="L27" s="7">
        <f>VLOOKUP($B27,'[1]Dati finali'!$B$4:$O$40,'[1]Dati finali'!L$42,FALSE)</f>
        <v>5729.8941359999999</v>
      </c>
    </row>
    <row r="28" spans="2:12" x14ac:dyDescent="0.35">
      <c r="B28" t="s">
        <v>27</v>
      </c>
      <c r="C28" s="14">
        <f>LN(VLOOKUP($B28,'[1]Dati finali'!$B$4:$O$40,'[1]Dati finali'!$O$42,FALSE))</f>
        <v>-4.5098600061837661</v>
      </c>
      <c r="D28" s="2">
        <f>VLOOKUP($B28,'[1]Dati finali'!$B$4:$O$40,'[1]Dati finali'!C$42,FALSE)</f>
        <v>0.24</v>
      </c>
      <c r="E28" s="6">
        <f>VLOOKUP($B28,'[1]Dati finali'!$B$4:$O$40,'[1]Dati finali'!D$42,FALSE)</f>
        <v>4662.6007998029436</v>
      </c>
      <c r="F28" s="5">
        <f>VLOOKUP($B28,'[1]Dati finali'!$B$4:$O$40,'[1]Dati finali'!E$42,FALSE)</f>
        <v>0.22570000000000001</v>
      </c>
      <c r="G28" s="5">
        <f>VLOOKUP($B28,'[1]Dati finali'!$B$4:$O$40,'[1]Dati finali'!G$42,FALSE)</f>
        <v>1.3508771929824563</v>
      </c>
      <c r="H28" s="2">
        <f>VLOOKUP($B28,'[1]Dati finali'!$B$4:$O$40,'[1]Dati finali'!H$42,FALSE)</f>
        <v>0.53502487562189049</v>
      </c>
      <c r="I28" s="4">
        <f>VLOOKUP($B28,'[1]Dati finali'!$B$4:$O$40,'[1]Dati finali'!I$42,FALSE)</f>
        <v>0.64651999999999998</v>
      </c>
      <c r="J28">
        <f>VLOOKUP($B28,'[1]Dati finali'!$B$4:$O$40,'[1]Dati finali'!J$42,FALSE)</f>
        <v>27783.081655469832</v>
      </c>
      <c r="K28">
        <f>VLOOKUP($B28,'[1]Dati finali'!$B$4:$O$40,'[1]Dati finali'!K$42,FALSE)</f>
        <v>7</v>
      </c>
      <c r="L28" s="7">
        <f>VLOOKUP($B28,'[1]Dati finali'!$B$4:$O$40,'[1]Dati finali'!L$42,FALSE)</f>
        <v>4297.4206020000001</v>
      </c>
    </row>
    <row r="29" spans="2:12" x14ac:dyDescent="0.35">
      <c r="B29" t="s">
        <v>5</v>
      </c>
      <c r="C29" s="14">
        <f>LN(VLOOKUP($B29,'[1]Dati finali'!$B$4:$O$40,'[1]Dati finali'!$O$42,FALSE))</f>
        <v>-5.2983173665480363</v>
      </c>
      <c r="D29" s="2">
        <f>VLOOKUP($B29,'[1]Dati finali'!$B$4:$O$40,'[1]Dati finali'!C$42,FALSE)</f>
        <v>0.32400000000000001</v>
      </c>
      <c r="E29" s="6">
        <f>VLOOKUP($B29,'[1]Dati finali'!$B$4:$O$40,'[1]Dati finali'!D$42,FALSE)</f>
        <v>8355.8419518213377</v>
      </c>
      <c r="F29" s="5">
        <f>VLOOKUP($B29,'[1]Dati finali'!$B$4:$O$40,'[1]Dati finali'!E$42,FALSE)</f>
        <v>0.19640000000000002</v>
      </c>
      <c r="G29" s="5">
        <f>VLOOKUP($B29,'[1]Dati finali'!$B$4:$O$40,'[1]Dati finali'!G$42,FALSE)</f>
        <v>1.0526315789473684</v>
      </c>
      <c r="H29" s="2">
        <f>VLOOKUP($B29,'[1]Dati finali'!$B$4:$O$40,'[1]Dati finali'!H$42,FALSE)</f>
        <v>0.74774668630338736</v>
      </c>
      <c r="I29" s="4">
        <f>VLOOKUP($B29,'[1]Dati finali'!$B$4:$O$40,'[1]Dati finali'!I$42,FALSE)</f>
        <v>0.58094000000000001</v>
      </c>
      <c r="J29">
        <f>VLOOKUP($B29,'[1]Dati finali'!$B$4:$O$40,'[1]Dati finali'!J$42,FALSE)</f>
        <v>45962.942412958422</v>
      </c>
      <c r="K29">
        <f>VLOOKUP($B29,'[1]Dati finali'!$B$4:$O$40,'[1]Dati finali'!K$42,FALSE)</f>
        <v>18</v>
      </c>
      <c r="L29" s="7">
        <f>VLOOKUP($B29,'[1]Dati finali'!$B$4:$O$40,'[1]Dati finali'!L$42,FALSE)</f>
        <v>5352.3429720000004</v>
      </c>
    </row>
    <row r="30" spans="2:12" x14ac:dyDescent="0.35">
      <c r="B30" t="s">
        <v>2</v>
      </c>
      <c r="C30" s="14">
        <f>LN(VLOOKUP($B30,'[1]Dati finali'!$B$4:$O$40,'[1]Dati finali'!$O$42,FALSE))</f>
        <v>-5.521460917862246</v>
      </c>
      <c r="D30" s="2">
        <f>VLOOKUP($B30,'[1]Dati finali'!$B$4:$O$40,'[1]Dati finali'!C$42,FALSE)</f>
        <v>9.6811743000000006E-2</v>
      </c>
      <c r="E30" s="6">
        <f>VLOOKUP($B30,'[1]Dati finali'!$B$4:$O$40,'[1]Dati finali'!D$42,FALSE)</f>
        <v>3927.0444999890051</v>
      </c>
      <c r="F30" s="5">
        <f>VLOOKUP($B30,'[1]Dati finali'!$B$4:$O$40,'[1]Dati finali'!E$42,FALSE)</f>
        <v>6.8241469816272965E-2</v>
      </c>
      <c r="G30" s="5">
        <f>VLOOKUP($B30,'[1]Dati finali'!$B$4:$O$40,'[1]Dati finali'!G$42,FALSE)</f>
        <v>0.8421052631578948</v>
      </c>
      <c r="H30" s="2">
        <f>VLOOKUP($B30,'[1]Dati finali'!$B$4:$O$40,'[1]Dati finali'!H$42,FALSE)</f>
        <v>0.24825304897932565</v>
      </c>
      <c r="I30" s="4">
        <f>VLOOKUP($B30,'[1]Dati finali'!$B$4:$O$40,'[1]Dati finali'!I$42,FALSE)</f>
        <v>0.5796</v>
      </c>
      <c r="J30">
        <f>VLOOKUP($B30,'[1]Dati finali'!$B$4:$O$40,'[1]Dati finali'!J$42,FALSE)</f>
        <v>14742.756017137894</v>
      </c>
      <c r="K30">
        <f>VLOOKUP($B30,'[1]Dati finali'!$B$4:$O$40,'[1]Dati finali'!K$42,FALSE)</f>
        <v>109</v>
      </c>
      <c r="L30" s="7">
        <f>VLOOKUP($B30,'[1]Dati finali'!$B$4:$O$40,'[1]Dati finali'!L$42,FALSE)</f>
        <v>4432.5246950000001</v>
      </c>
    </row>
    <row r="31" spans="2:12" x14ac:dyDescent="0.35">
      <c r="B31" t="s">
        <v>24</v>
      </c>
      <c r="C31" s="14">
        <f>LN(VLOOKUP($B31,'[1]Dati finali'!$B$4:$O$40,'[1]Dati finali'!$O$42,FALSE))</f>
        <v>-5.8091429903140277</v>
      </c>
      <c r="D31" s="2">
        <f>VLOOKUP($B31,'[1]Dati finali'!$B$4:$O$40,'[1]Dati finali'!C$42,FALSE)</f>
        <v>0.37200000000000005</v>
      </c>
      <c r="E31" s="6">
        <f>VLOOKUP($B31,'[1]Dati finali'!$B$4:$O$40,'[1]Dati finali'!D$42,FALSE)</f>
        <v>6712.7747582450002</v>
      </c>
      <c r="F31" s="5">
        <f>VLOOKUP($B31,'[1]Dati finali'!$B$4:$O$40,'[1]Dati finali'!E$42,FALSE)</f>
        <v>0.15589999999999998</v>
      </c>
      <c r="G31" s="5">
        <f>VLOOKUP($B31,'[1]Dati finali'!$B$4:$O$40,'[1]Dati finali'!G$42,FALSE)</f>
        <v>1.4736842105263159</v>
      </c>
      <c r="H31" s="2">
        <f>VLOOKUP($B31,'[1]Dati finali'!$B$4:$O$40,'[1]Dati finali'!H$42,FALSE)</f>
        <v>0.12103298611111112</v>
      </c>
      <c r="I31" s="4">
        <f>VLOOKUP($B31,'[1]Dati finali'!$B$4:$O$40,'[1]Dati finali'!I$42,FALSE)</f>
        <v>0.91076999999999997</v>
      </c>
      <c r="J31">
        <f>VLOOKUP($B31,'[1]Dati finali'!$B$4:$O$40,'[1]Dati finali'!J$42,FALSE)</f>
        <v>46055.498481981653</v>
      </c>
      <c r="K31">
        <f>VLOOKUP($B31,'[1]Dati finali'!$B$4:$O$40,'[1]Dati finali'!K$42,FALSE)</f>
        <v>36</v>
      </c>
      <c r="L31" s="7">
        <f>VLOOKUP($B31,'[1]Dati finali'!$B$4:$O$40,'[1]Dati finali'!L$42,FALSE)</f>
        <v>5816.8789630000001</v>
      </c>
    </row>
    <row r="32" spans="2:12" x14ac:dyDescent="0.35">
      <c r="B32" t="s">
        <v>12</v>
      </c>
      <c r="C32" s="14">
        <f>LN(VLOOKUP($B32,'[1]Dati finali'!$B$4:$O$40,'[1]Dati finali'!$O$42,FALSE))</f>
        <v>-3.8167128256238212</v>
      </c>
      <c r="D32" s="2">
        <f>VLOOKUP($B32,'[1]Dati finali'!$B$4:$O$40,'[1]Dati finali'!C$42,FALSE)</f>
        <v>0.43700000000000006</v>
      </c>
      <c r="E32" s="6">
        <f>VLOOKUP($B32,'[1]Dati finali'!$B$4:$O$40,'[1]Dati finali'!D$42,FALSE)</f>
        <v>15249.989380230236</v>
      </c>
      <c r="F32" s="5">
        <f>VLOOKUP($B32,'[1]Dati finali'!$B$4:$O$40,'[1]Dati finali'!E$42,FALSE)</f>
        <v>0.15899999999999997</v>
      </c>
      <c r="G32" s="5">
        <f>VLOOKUP($B32,'[1]Dati finali'!$B$4:$O$40,'[1]Dati finali'!G$42,FALSE)</f>
        <v>1.2719298245614037</v>
      </c>
      <c r="H32" s="2">
        <f>VLOOKUP($B32,'[1]Dati finali'!$B$4:$O$40,'[1]Dati finali'!H$42,FALSE)</f>
        <v>0.4419622093023256</v>
      </c>
      <c r="I32" s="4">
        <f>VLOOKUP($B32,'[1]Dati finali'!$B$4:$O$40,'[1]Dati finali'!I$42,FALSE)</f>
        <v>0.85325000000000006</v>
      </c>
      <c r="J32">
        <f>VLOOKUP($B32,'[1]Dati finali'!$B$4:$O$40,'[1]Dati finali'!J$42,FALSE)</f>
        <v>39356.000800448739</v>
      </c>
      <c r="K32">
        <f>VLOOKUP($B32,'[1]Dati finali'!$B$4:$O$40,'[1]Dati finali'!K$42,FALSE)</f>
        <v>1</v>
      </c>
      <c r="L32" s="7">
        <f>VLOOKUP($B32,'[1]Dati finali'!$B$4:$O$40,'[1]Dati finali'!L$42,FALSE)</f>
        <v>6690.428715</v>
      </c>
    </row>
    <row r="33" spans="2:12" x14ac:dyDescent="0.35">
      <c r="B33" t="s">
        <v>33</v>
      </c>
      <c r="C33" s="14">
        <f>LN(VLOOKUP($B33,'[1]Dati finali'!$B$4:$O$40,'[1]Dati finali'!$O$42,FALSE))</f>
        <v>-4.4228486291941369</v>
      </c>
      <c r="D33" s="2">
        <f>VLOOKUP($B33,'[1]Dati finali'!$B$4:$O$40,'[1]Dati finali'!C$42,FALSE)</f>
        <v>0.42599999999999999</v>
      </c>
      <c r="E33" s="6">
        <f>VLOOKUP($B33,'[1]Dati finali'!$B$4:$O$40,'[1]Dati finali'!D$42,FALSE)</f>
        <v>7520.1660249450188</v>
      </c>
      <c r="F33" s="5">
        <f>VLOOKUP($B33,'[1]Dati finali'!$B$4:$O$40,'[1]Dati finali'!E$42,FALSE)</f>
        <v>0.17543859649122809</v>
      </c>
      <c r="G33" s="5">
        <f>VLOOKUP($B33,'[1]Dati finali'!$B$4:$O$40,'[1]Dati finali'!G$42,FALSE)</f>
        <v>1.2719298245614037</v>
      </c>
      <c r="H33" s="2">
        <f>VLOOKUP($B33,'[1]Dati finali'!$B$4:$O$40,'[1]Dati finali'!H$42,FALSE)</f>
        <v>0.56096439169139467</v>
      </c>
      <c r="I33" s="4">
        <f>VLOOKUP($B33,'[1]Dati finali'!$B$4:$O$40,'[1]Dati finali'!I$42,FALSE)</f>
        <v>0.73760999999999999</v>
      </c>
      <c r="J33">
        <f>VLOOKUP($B33,'[1]Dati finali'!$B$4:$O$40,'[1]Dati finali'!J$42,FALSE)</f>
        <v>56765.024125018397</v>
      </c>
      <c r="K33">
        <f>VLOOKUP($B33,'[1]Dati finali'!$B$4:$O$40,'[1]Dati finali'!K$42,FALSE)</f>
        <v>16</v>
      </c>
      <c r="L33" s="7">
        <f>VLOOKUP($B33,'[1]Dati finali'!$B$4:$O$40,'[1]Dati finali'!L$42,FALSE)</f>
        <v>5213.5373970000001</v>
      </c>
    </row>
    <row r="34" spans="2:12" x14ac:dyDescent="0.35">
      <c r="B34" t="s">
        <v>10</v>
      </c>
      <c r="C34" s="14">
        <f>LN(VLOOKUP($B34,'[1]Dati finali'!$B$4:$O$40,'[1]Dati finali'!$O$42,FALSE))</f>
        <v>-5.8091429903140277</v>
      </c>
      <c r="D34" s="2">
        <f>VLOOKUP($B34,'[1]Dati finali'!$B$4:$O$40,'[1]Dati finali'!C$42,FALSE)</f>
        <v>0.39100000000000001</v>
      </c>
      <c r="E34" s="6">
        <f>VLOOKUP($B34,'[1]Dati finali'!$B$4:$O$40,'[1]Dati finali'!D$42,FALSE)</f>
        <v>5858.8015362874821</v>
      </c>
      <c r="F34" s="5">
        <f>VLOOKUP($B34,'[1]Dati finali'!$B$4:$O$40,'[1]Dati finali'!E$42,FALSE)</f>
        <v>0.30295</v>
      </c>
      <c r="G34" s="5">
        <f>VLOOKUP($B34,'[1]Dati finali'!$B$4:$O$40,'[1]Dati finali'!G$42,FALSE)</f>
        <v>1.3596491228070178</v>
      </c>
      <c r="H34" s="2">
        <f>VLOOKUP($B34,'[1]Dati finali'!$B$4:$O$40,'[1]Dati finali'!H$42,FALSE)</f>
        <v>0.60297712418300653</v>
      </c>
      <c r="I34" s="4">
        <f>VLOOKUP($B34,'[1]Dati finali'!$B$4:$O$40,'[1]Dati finali'!I$42,FALSE)</f>
        <v>0.87757000000000007</v>
      </c>
      <c r="J34">
        <f>VLOOKUP($B34,'[1]Dati finali'!$B$4:$O$40,'[1]Dati finali'!J$42,FALSE)</f>
        <v>45056.267280748551</v>
      </c>
      <c r="K34">
        <f>VLOOKUP($B34,'[1]Dati finali'!$B$4:$O$40,'[1]Dati finali'!K$42,FALSE)</f>
        <v>4</v>
      </c>
      <c r="L34" s="7">
        <f>VLOOKUP($B34,'[1]Dati finali'!$B$4:$O$40,'[1]Dati finali'!L$42,FALSE)</f>
        <v>6183.3256810000003</v>
      </c>
    </row>
    <row r="35" spans="2:12" x14ac:dyDescent="0.35">
      <c r="B35" t="s">
        <v>32</v>
      </c>
      <c r="C35" s="14">
        <f>LN(VLOOKUP($B35,'[1]Dati finali'!$B$4:$O$40,'[1]Dati finali'!$O$42,FALSE))</f>
        <v>-3.1700856606987688</v>
      </c>
      <c r="D35" s="2">
        <f>VLOOKUP($B35,'[1]Dati finali'!$B$4:$O$40,'[1]Dati finali'!C$42,FALSE)</f>
        <v>0.41899999999999998</v>
      </c>
      <c r="E35" s="6">
        <f>VLOOKUP($B35,'[1]Dati finali'!$B$4:$O$40,'[1]Dati finali'!D$42,FALSE)</f>
        <v>13480.14822439102</v>
      </c>
      <c r="F35" s="5">
        <f>VLOOKUP($B35,'[1]Dati finali'!$B$4:$O$40,'[1]Dati finali'!E$42,FALSE)</f>
        <v>0.19645000000000001</v>
      </c>
      <c r="G35" s="5">
        <f>VLOOKUP($B35,'[1]Dati finali'!$B$4:$O$40,'[1]Dati finali'!G$42,FALSE)</f>
        <v>1.2456140350877194</v>
      </c>
      <c r="H35" s="2">
        <f>VLOOKUP($B35,'[1]Dati finali'!$B$4:$O$40,'[1]Dati finali'!H$42,FALSE)</f>
        <v>0.57096156310057655</v>
      </c>
      <c r="I35" s="4">
        <f>VLOOKUP($B35,'[1]Dati finali'!$B$4:$O$40,'[1]Dati finali'!I$42,FALSE)</f>
        <v>0.87146000000000001</v>
      </c>
      <c r="J35">
        <f>VLOOKUP($B35,'[1]Dati finali'!$B$4:$O$40,'[1]Dati finali'!J$42,FALSE)</f>
        <v>44042.249785595603</v>
      </c>
      <c r="K35">
        <f>VLOOKUP($B35,'[1]Dati finali'!$B$4:$O$40,'[1]Dati finali'!K$42,FALSE)</f>
        <v>3</v>
      </c>
      <c r="L35" s="7">
        <f>VLOOKUP($B35,'[1]Dati finali'!$B$4:$O$40,'[1]Dati finali'!L$42,FALSE)</f>
        <v>6588.63796</v>
      </c>
    </row>
    <row r="36" spans="2:12" x14ac:dyDescent="0.35">
      <c r="B36" t="s">
        <v>17</v>
      </c>
      <c r="C36" s="14">
        <f>LN(VLOOKUP($B36,'[1]Dati finali'!$B$4:$O$40,'[1]Dati finali'!$O$42,FALSE))</f>
        <v>-2.3025850929940455</v>
      </c>
      <c r="D36" s="2">
        <f>VLOOKUP($B36,'[1]Dati finali'!$B$4:$O$40,'[1]Dati finali'!C$42,FALSE)</f>
        <v>0.42499999999999999</v>
      </c>
      <c r="E36" s="6">
        <f>VLOOKUP($B36,'[1]Dati finali'!$B$4:$O$40,'[1]Dati finali'!D$42,FALSE)</f>
        <v>53832.479091958725</v>
      </c>
      <c r="F36" s="5">
        <f>VLOOKUP($B36,'[1]Dati finali'!$B$4:$O$40,'[1]Dati finali'!E$42,FALSE)</f>
        <v>0.15579999999999999</v>
      </c>
      <c r="G36" s="5">
        <f>VLOOKUP($B36,'[1]Dati finali'!$B$4:$O$40,'[1]Dati finali'!G$42,FALSE)</f>
        <v>1.4824561403508774</v>
      </c>
      <c r="H36" s="2">
        <f>VLOOKUP($B36,'[1]Dati finali'!$B$4:$O$40,'[1]Dati finali'!H$42,FALSE)</f>
        <v>0.99986000000000008</v>
      </c>
      <c r="I36" s="4">
        <f>VLOOKUP($B36,'[1]Dati finali'!$B$4:$O$40,'[1]Dati finali'!I$42,FALSE)</f>
        <v>0.93772999999999995</v>
      </c>
      <c r="J36">
        <f>VLOOKUP($B36,'[1]Dati finali'!$B$4:$O$40,'[1]Dati finali'!J$42,FALSE)</f>
        <v>46625.174468334641</v>
      </c>
      <c r="K36">
        <f>VLOOKUP($B36,'[1]Dati finali'!$B$4:$O$40,'[1]Dati finali'!K$42,FALSE)</f>
        <v>2</v>
      </c>
      <c r="L36" s="7">
        <f>VLOOKUP($B36,'[1]Dati finali'!$B$4:$O$40,'[1]Dati finali'!L$42,FALSE)</f>
        <v>7125.3528500000002</v>
      </c>
    </row>
    <row r="37" spans="2:12" x14ac:dyDescent="0.35">
      <c r="B37" t="s">
        <v>25</v>
      </c>
      <c r="C37" s="14">
        <f>LN(VLOOKUP($B37,'[1]Dati finali'!$B$4:$O$40,'[1]Dati finali'!$O$42,FALSE))</f>
        <v>-1.6928195213731514</v>
      </c>
      <c r="D37" s="2">
        <f>VLOOKUP($B37,'[1]Dati finali'!$B$4:$O$40,'[1]Dati finali'!C$42,FALSE)</f>
        <v>0.43200000000000005</v>
      </c>
      <c r="E37" s="6">
        <f>VLOOKUP($B37,'[1]Dati finali'!$B$4:$O$40,'[1]Dati finali'!D$42,FALSE)</f>
        <v>22999.93459512827</v>
      </c>
      <c r="F37" s="5">
        <f>VLOOKUP($B37,'[1]Dati finali'!$B$4:$O$40,'[1]Dati finali'!E$42,FALSE)</f>
        <v>0.16239999999999999</v>
      </c>
      <c r="G37" s="5">
        <f>VLOOKUP($B37,'[1]Dati finali'!$B$4:$O$40,'[1]Dati finali'!G$42,FALSE)</f>
        <v>1.56140350877193</v>
      </c>
      <c r="H37" s="2">
        <f>VLOOKUP($B37,'[1]Dati finali'!$B$4:$O$40,'[1]Dati finali'!H$42,FALSE)</f>
        <v>0.97569731543624161</v>
      </c>
      <c r="I37" s="4">
        <f>VLOOKUP($B37,'[1]Dati finali'!$B$4:$O$40,'[1]Dati finali'!I$42,FALSE)</f>
        <v>0.81870999999999994</v>
      </c>
      <c r="J37">
        <f>VLOOKUP($B37,'[1]Dati finali'!$B$4:$O$40,'[1]Dati finali'!J$42,FALSE)</f>
        <v>53872.17663996949</v>
      </c>
      <c r="K37">
        <f>VLOOKUP($B37,'[1]Dati finali'!$B$4:$O$40,'[1]Dati finali'!K$42,FALSE)</f>
        <v>17</v>
      </c>
      <c r="L37" s="7">
        <f>VLOOKUP($B37,'[1]Dati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0.79761856205449322</v>
      </c>
    </row>
    <row r="45" spans="2:12" x14ac:dyDescent="0.35">
      <c r="B45" t="s">
        <v>49</v>
      </c>
      <c r="C45">
        <v>0.63619537053387742</v>
      </c>
    </row>
    <row r="46" spans="2:12" x14ac:dyDescent="0.35">
      <c r="B46" t="s">
        <v>50</v>
      </c>
      <c r="C46">
        <v>0.51977788910471812</v>
      </c>
    </row>
    <row r="47" spans="2:12" x14ac:dyDescent="0.35">
      <c r="B47" t="s">
        <v>51</v>
      </c>
      <c r="C47">
        <v>0.91927691556209246</v>
      </c>
    </row>
    <row r="48" spans="2:12"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36.944943002511351</v>
      </c>
      <c r="E52">
        <v>4.6181178753139189</v>
      </c>
      <c r="F52">
        <v>5.4647752444378925</v>
      </c>
      <c r="G52">
        <v>4.8022662494025611E-4</v>
      </c>
    </row>
    <row r="53" spans="2:10" x14ac:dyDescent="0.35">
      <c r="B53" t="s">
        <v>55</v>
      </c>
      <c r="C53">
        <v>25</v>
      </c>
      <c r="D53">
        <v>21.126751187133859</v>
      </c>
      <c r="E53">
        <v>0.84507004748535441</v>
      </c>
    </row>
    <row r="54" spans="2:10" ht="15" thickBot="1" x14ac:dyDescent="0.4">
      <c r="B54" s="8" t="s">
        <v>56</v>
      </c>
      <c r="C54" s="8">
        <v>33</v>
      </c>
      <c r="D54" s="8">
        <v>58.071694189645214</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-10.186117963826065</v>
      </c>
      <c r="D57">
        <v>1.5052120793586277</v>
      </c>
      <c r="E57">
        <v>-6.7672310789363186</v>
      </c>
      <c r="F57">
        <v>4.3052724819074499E-7</v>
      </c>
      <c r="G57">
        <v>-13.286160271335115</v>
      </c>
      <c r="H57">
        <v>-7.086075656317016</v>
      </c>
      <c r="I57">
        <v>-13.286160271335115</v>
      </c>
      <c r="J57">
        <v>-7.086075656317016</v>
      </c>
    </row>
    <row r="58" spans="2:10" x14ac:dyDescent="0.35">
      <c r="B58" t="s">
        <v>35</v>
      </c>
      <c r="C58">
        <v>-0.26332462403177215</v>
      </c>
      <c r="D58">
        <v>2.2657764257837529</v>
      </c>
      <c r="E58">
        <v>-0.11621827336326254</v>
      </c>
      <c r="F58">
        <v>0.90840810277498618</v>
      </c>
      <c r="G58">
        <v>-4.9297785248529822</v>
      </c>
      <c r="H58">
        <v>4.4031292767894383</v>
      </c>
      <c r="I58">
        <v>-4.9297785248529822</v>
      </c>
      <c r="J58">
        <v>4.4031292767894383</v>
      </c>
    </row>
    <row r="59" spans="2:10" x14ac:dyDescent="0.35">
      <c r="B59" t="s">
        <v>36</v>
      </c>
      <c r="C59">
        <v>4.1763709747878856E-5</v>
      </c>
      <c r="D59">
        <v>2.8819482058331552E-5</v>
      </c>
      <c r="E59">
        <v>1.4491485191631055</v>
      </c>
      <c r="F59">
        <v>0.15972486440569797</v>
      </c>
      <c r="G59">
        <v>-1.7591124621636939E-5</v>
      </c>
      <c r="H59">
        <v>1.0111854411739464E-4</v>
      </c>
      <c r="I59">
        <v>-1.7591124621636939E-5</v>
      </c>
      <c r="J59">
        <v>1.0111854411739464E-4</v>
      </c>
    </row>
    <row r="60" spans="2:10" x14ac:dyDescent="0.35">
      <c r="B60" t="s">
        <v>37</v>
      </c>
      <c r="C60">
        <v>1.8976255874573666</v>
      </c>
      <c r="D60">
        <v>3.8053670777373929</v>
      </c>
      <c r="E60">
        <v>0.49867083744931717</v>
      </c>
      <c r="F60">
        <v>0.62237066891617299</v>
      </c>
      <c r="G60">
        <v>-5.9396746165209491</v>
      </c>
      <c r="H60">
        <v>9.7349257914356819</v>
      </c>
      <c r="I60">
        <v>-5.9396746165209491</v>
      </c>
      <c r="J60">
        <v>9.7349257914356819</v>
      </c>
    </row>
    <row r="61" spans="2:10" x14ac:dyDescent="0.35">
      <c r="B61" t="s">
        <v>39</v>
      </c>
      <c r="C61">
        <v>0.59639576264846039</v>
      </c>
      <c r="D61">
        <v>1.0358470792814436</v>
      </c>
      <c r="E61">
        <v>0.57575657119405499</v>
      </c>
      <c r="F61">
        <v>0.56992673502874558</v>
      </c>
      <c r="G61">
        <v>-1.5369712318885742</v>
      </c>
      <c r="H61">
        <v>2.7297627571854948</v>
      </c>
      <c r="I61">
        <v>-1.5369712318885742</v>
      </c>
      <c r="J61">
        <v>2.7297627571854948</v>
      </c>
    </row>
    <row r="62" spans="2:10" x14ac:dyDescent="0.35">
      <c r="B62" t="s">
        <v>40</v>
      </c>
      <c r="C62">
        <v>1.7705619200237457</v>
      </c>
      <c r="D62">
        <v>0.94763717507584333</v>
      </c>
      <c r="E62">
        <v>1.8683964354628029</v>
      </c>
      <c r="F62" s="25">
        <v>7.3469622320775779E-2</v>
      </c>
      <c r="G62">
        <v>-0.18113337606718005</v>
      </c>
      <c r="H62">
        <v>3.7222572161146714</v>
      </c>
      <c r="I62">
        <v>-0.18113337606718005</v>
      </c>
      <c r="J62">
        <v>3.7222572161146714</v>
      </c>
    </row>
    <row r="63" spans="2:10" x14ac:dyDescent="0.35">
      <c r="B63" t="s">
        <v>41</v>
      </c>
      <c r="C63">
        <v>3.1195235496088198</v>
      </c>
      <c r="D63">
        <v>2.0237808921208504</v>
      </c>
      <c r="E63">
        <v>1.5414334435876949</v>
      </c>
      <c r="F63">
        <v>0.13577524703050456</v>
      </c>
      <c r="G63">
        <v>-1.0485312200395338</v>
      </c>
      <c r="H63">
        <v>7.2875783192571735</v>
      </c>
      <c r="I63">
        <v>-1.0485312200395338</v>
      </c>
      <c r="J63">
        <v>7.2875783192571735</v>
      </c>
    </row>
    <row r="64" spans="2:10" x14ac:dyDescent="0.35">
      <c r="B64" t="s">
        <v>42</v>
      </c>
      <c r="C64">
        <v>1.2684448847911183E-5</v>
      </c>
      <c r="D64">
        <v>1.3907371412214597E-5</v>
      </c>
      <c r="E64">
        <v>0.9120665920211678</v>
      </c>
      <c r="F64">
        <v>0.37044537450327752</v>
      </c>
      <c r="G64">
        <v>-1.5958318743003852E-5</v>
      </c>
      <c r="H64">
        <v>4.1327216438826218E-5</v>
      </c>
      <c r="I64">
        <v>-1.5958318743003852E-5</v>
      </c>
      <c r="J64">
        <v>4.1327216438826218E-5</v>
      </c>
    </row>
    <row r="65" spans="2:10" ht="15" thickBot="1" x14ac:dyDescent="0.4">
      <c r="B65" s="8" t="s">
        <v>43</v>
      </c>
      <c r="C65" s="8">
        <v>3.8255461739352442E-3</v>
      </c>
      <c r="D65" s="8">
        <v>9.2967617467557117E-3</v>
      </c>
      <c r="E65" s="8">
        <v>0.41149233229196652</v>
      </c>
      <c r="F65" s="8">
        <v>0.68421804289255328</v>
      </c>
      <c r="G65" s="8">
        <v>-1.5321493059270233E-2</v>
      </c>
      <c r="H65" s="8">
        <v>2.2972585407140721E-2</v>
      </c>
      <c r="I65" s="8">
        <v>-1.5321493059270233E-2</v>
      </c>
      <c r="J65" s="8">
        <v>2.2972585407140721E-2</v>
      </c>
    </row>
    <row r="69" spans="2:10" x14ac:dyDescent="0.35">
      <c r="B69" t="s">
        <v>70</v>
      </c>
    </row>
    <row r="70" spans="2:10" ht="15" thickBot="1" x14ac:dyDescent="0.4"/>
    <row r="71" spans="2:10" x14ac:dyDescent="0.35">
      <c r="B71" s="9" t="s">
        <v>71</v>
      </c>
      <c r="C71" s="9" t="s">
        <v>83</v>
      </c>
      <c r="D71" s="9" t="s">
        <v>73</v>
      </c>
    </row>
    <row r="72" spans="2:10" x14ac:dyDescent="0.35">
      <c r="B72">
        <v>1</v>
      </c>
      <c r="C72">
        <v>-6.0926843023393324</v>
      </c>
      <c r="D72">
        <v>-0.81507097664280437</v>
      </c>
    </row>
    <row r="73" spans="2:10" x14ac:dyDescent="0.35">
      <c r="B73">
        <v>2</v>
      </c>
      <c r="C73">
        <v>-6.4266002539392222</v>
      </c>
      <c r="D73">
        <v>-0.48115502504291463</v>
      </c>
    </row>
    <row r="74" spans="2:10" x14ac:dyDescent="0.35">
      <c r="B74">
        <v>3</v>
      </c>
      <c r="C74">
        <v>-5.5569763925763622</v>
      </c>
      <c r="D74">
        <v>-0.6576317058458292</v>
      </c>
    </row>
    <row r="75" spans="2:10" x14ac:dyDescent="0.35">
      <c r="B75">
        <v>4</v>
      </c>
      <c r="C75">
        <v>-5.3866760248832541</v>
      </c>
      <c r="D75">
        <v>-1.5210792540988827</v>
      </c>
    </row>
    <row r="76" spans="2:10" x14ac:dyDescent="0.35">
      <c r="B76">
        <v>5</v>
      </c>
      <c r="C76">
        <v>-6.6765075779155456</v>
      </c>
      <c r="D76">
        <v>-0.2312477010665912</v>
      </c>
    </row>
    <row r="77" spans="2:10" x14ac:dyDescent="0.35">
      <c r="B77">
        <v>6</v>
      </c>
      <c r="C77">
        <v>-5.8938015576689899</v>
      </c>
      <c r="D77">
        <v>-1.0139537213131469</v>
      </c>
    </row>
    <row r="78" spans="2:10" x14ac:dyDescent="0.35">
      <c r="B78">
        <v>7</v>
      </c>
      <c r="C78">
        <v>-6.438988919952112</v>
      </c>
      <c r="D78">
        <v>-0.46876635903002484</v>
      </c>
    </row>
    <row r="79" spans="2:10" x14ac:dyDescent="0.35">
      <c r="B79">
        <v>8</v>
      </c>
      <c r="C79">
        <v>-6.3323085242223796</v>
      </c>
      <c r="D79">
        <v>0.11770042580018814</v>
      </c>
    </row>
    <row r="80" spans="2:10" x14ac:dyDescent="0.35">
      <c r="B80">
        <v>9</v>
      </c>
      <c r="C80">
        <v>-6.5153884749583284</v>
      </c>
      <c r="D80">
        <v>0.30078037653613698</v>
      </c>
    </row>
    <row r="81" spans="2:4" x14ac:dyDescent="0.35">
      <c r="B81">
        <v>10</v>
      </c>
      <c r="C81">
        <v>-4.6451561879307448</v>
      </c>
      <c r="D81">
        <v>0.82844336230692361</v>
      </c>
    </row>
    <row r="82" spans="2:4" x14ac:dyDescent="0.35">
      <c r="B82">
        <v>11</v>
      </c>
      <c r="C82">
        <v>-5.7367364904924294</v>
      </c>
      <c r="D82">
        <v>-0.47787160792976202</v>
      </c>
    </row>
    <row r="83" spans="2:4" x14ac:dyDescent="0.35">
      <c r="B83">
        <v>12</v>
      </c>
      <c r="C83">
        <v>-5.3561534433469147</v>
      </c>
      <c r="D83">
        <v>-0.45298954696711302</v>
      </c>
    </row>
    <row r="84" spans="2:4" x14ac:dyDescent="0.35">
      <c r="B84">
        <v>13</v>
      </c>
      <c r="C84">
        <v>-6.3780406514784378</v>
      </c>
      <c r="D84">
        <v>0.85657973361619177</v>
      </c>
    </row>
    <row r="85" spans="2:4" x14ac:dyDescent="0.35">
      <c r="B85">
        <v>14</v>
      </c>
      <c r="C85">
        <v>-5.5970718143617644</v>
      </c>
      <c r="D85">
        <v>-0.61753628406042704</v>
      </c>
    </row>
    <row r="86" spans="2:4" x14ac:dyDescent="0.35">
      <c r="B86">
        <v>15</v>
      </c>
      <c r="C86">
        <v>-6.3516356194713195</v>
      </c>
      <c r="D86">
        <v>0.54249262915729179</v>
      </c>
    </row>
    <row r="87" spans="2:4" x14ac:dyDescent="0.35">
      <c r="B87">
        <v>16</v>
      </c>
      <c r="C87">
        <v>-6.4371840852391973</v>
      </c>
      <c r="D87">
        <v>0.62804109492516957</v>
      </c>
    </row>
    <row r="88" spans="2:4" x14ac:dyDescent="0.35">
      <c r="B88">
        <v>17</v>
      </c>
      <c r="C88">
        <v>-5.2408941978752148</v>
      </c>
      <c r="D88">
        <v>0.27904906794839146</v>
      </c>
    </row>
    <row r="89" spans="2:4" x14ac:dyDescent="0.35">
      <c r="B89">
        <v>18</v>
      </c>
      <c r="C89">
        <v>-4.8087932140337468</v>
      </c>
      <c r="D89">
        <v>-0.48952415251428949</v>
      </c>
    </row>
    <row r="90" spans="2:4" x14ac:dyDescent="0.35">
      <c r="B90">
        <v>19</v>
      </c>
      <c r="C90">
        <v>-5.5685738364814261</v>
      </c>
      <c r="D90">
        <v>0.45257802672734382</v>
      </c>
    </row>
    <row r="91" spans="2:4" x14ac:dyDescent="0.35">
      <c r="B91">
        <v>20</v>
      </c>
      <c r="C91">
        <v>-5.7267451329064718</v>
      </c>
      <c r="D91">
        <v>-1.181010146075665</v>
      </c>
    </row>
    <row r="92" spans="2:4" x14ac:dyDescent="0.35">
      <c r="B92">
        <v>21</v>
      </c>
      <c r="C92">
        <v>-5.0598907346421038</v>
      </c>
      <c r="D92">
        <v>0.2315769973398023</v>
      </c>
    </row>
    <row r="93" spans="2:4" x14ac:dyDescent="0.35">
      <c r="B93">
        <v>22</v>
      </c>
      <c r="C93">
        <v>-5.6090173081539607</v>
      </c>
      <c r="D93">
        <v>0.49302149839987841</v>
      </c>
    </row>
    <row r="94" spans="2:4" x14ac:dyDescent="0.35">
      <c r="B94">
        <v>23</v>
      </c>
      <c r="C94">
        <v>-4.3688501852132315</v>
      </c>
      <c r="D94">
        <v>-5.3998443980905364E-2</v>
      </c>
    </row>
    <row r="95" spans="2:4" x14ac:dyDescent="0.35">
      <c r="B95">
        <v>24</v>
      </c>
      <c r="C95">
        <v>-5.4219480024445419</v>
      </c>
      <c r="D95">
        <v>1.153250053077663</v>
      </c>
    </row>
    <row r="96" spans="2:4" x14ac:dyDescent="0.35">
      <c r="B96">
        <v>25</v>
      </c>
      <c r="C96">
        <v>-5.4773159006298355</v>
      </c>
      <c r="D96">
        <v>0.96745589444606939</v>
      </c>
    </row>
    <row r="97" spans="2:5" x14ac:dyDescent="0.35">
      <c r="B97">
        <v>26</v>
      </c>
      <c r="C97">
        <v>-5.1339232627765883</v>
      </c>
      <c r="D97">
        <v>-0.16439410377144803</v>
      </c>
    </row>
    <row r="98" spans="2:5" x14ac:dyDescent="0.35">
      <c r="B98">
        <v>27</v>
      </c>
      <c r="C98">
        <v>-6.5642666511470438</v>
      </c>
      <c r="D98">
        <v>1.0428057332847978</v>
      </c>
    </row>
    <row r="99" spans="2:5" x14ac:dyDescent="0.35">
      <c r="B99">
        <v>28</v>
      </c>
      <c r="C99">
        <v>-5.0516123631614782</v>
      </c>
      <c r="D99">
        <v>-0.75753062715254949</v>
      </c>
    </row>
    <row r="100" spans="2:5" x14ac:dyDescent="0.35">
      <c r="B100">
        <v>29</v>
      </c>
      <c r="C100">
        <v>-4.6567090164638705</v>
      </c>
      <c r="D100">
        <v>0.83999619084004928</v>
      </c>
    </row>
    <row r="101" spans="2:5" x14ac:dyDescent="0.35">
      <c r="B101">
        <v>30</v>
      </c>
      <c r="C101">
        <v>-4.8172781555657185</v>
      </c>
      <c r="D101">
        <v>0.39442952637158157</v>
      </c>
    </row>
    <row r="102" spans="2:5" x14ac:dyDescent="0.35">
      <c r="B102">
        <v>31</v>
      </c>
      <c r="C102">
        <v>-4.2665932392892598</v>
      </c>
      <c r="D102">
        <v>-1.5425497510247679</v>
      </c>
    </row>
    <row r="103" spans="2:5" x14ac:dyDescent="0.35">
      <c r="B103">
        <v>32</v>
      </c>
      <c r="C103">
        <v>-4.3182114073764222</v>
      </c>
      <c r="D103">
        <v>1.1481257466776533</v>
      </c>
    </row>
    <row r="104" spans="2:5" x14ac:dyDescent="0.35">
      <c r="B104">
        <v>33</v>
      </c>
      <c r="C104">
        <v>-1.5753556778449196</v>
      </c>
      <c r="D104">
        <v>-0.72722941514912587</v>
      </c>
    </row>
    <row r="105" spans="2:5" ht="15" thickBot="1" x14ac:dyDescent="0.4">
      <c r="B105" s="8">
        <v>34</v>
      </c>
      <c r="C105" s="8">
        <v>-3.0700319855842917</v>
      </c>
      <c r="D105" s="8">
        <v>1.3772124642111403</v>
      </c>
    </row>
    <row r="106" spans="2:5" ht="15" thickBot="1" x14ac:dyDescent="0.4">
      <c r="B106" s="8"/>
      <c r="C106" s="8"/>
      <c r="D106" s="8"/>
      <c r="E106" s="8"/>
    </row>
  </sheetData>
  <conditionalFormatting sqref="B4:C37">
    <cfRule type="cellIs" dxfId="28" priority="1" operator="equal">
      <formula>0</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3A289-B717-452F-BCC6-35DEAC0C6AED}">
  <dimension ref="B1:K107"/>
  <sheetViews>
    <sheetView topLeftCell="B51" workbookViewId="0">
      <selection activeCell="E106" sqref="E106"/>
    </sheetView>
  </sheetViews>
  <sheetFormatPr defaultRowHeight="14.5" x14ac:dyDescent="0.35"/>
  <cols>
    <col min="2" max="2" width="17.08984375" customWidth="1"/>
    <col min="3" max="3" width="15.1796875" customWidth="1"/>
    <col min="4" max="4" width="15.26953125" bestFit="1" customWidth="1"/>
    <col min="5" max="5" width="14.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115</v>
      </c>
    </row>
    <row r="3" spans="2:11" ht="48" x14ac:dyDescent="0.35">
      <c r="C3" s="1" t="s">
        <v>76</v>
      </c>
      <c r="D3" s="1" t="s">
        <v>35</v>
      </c>
      <c r="E3" s="1" t="s">
        <v>36</v>
      </c>
      <c r="F3" s="1" t="s">
        <v>39</v>
      </c>
      <c r="G3" s="1" t="s">
        <v>40</v>
      </c>
      <c r="H3" s="1" t="s">
        <v>41</v>
      </c>
      <c r="I3" s="1" t="s">
        <v>42</v>
      </c>
      <c r="J3" s="1" t="s">
        <v>43</v>
      </c>
      <c r="K3" s="1"/>
    </row>
    <row r="4" spans="2:11" x14ac:dyDescent="0.35">
      <c r="B4" t="s">
        <v>9</v>
      </c>
      <c r="C4" s="14">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VLOOKUP($B4,'[1]Dati finali'!$B$4:$O$40,'[1]Dati finali'!K$42,FALSE)</f>
        <v>27</v>
      </c>
      <c r="K4" s="7"/>
    </row>
    <row r="5" spans="2:11" x14ac:dyDescent="0.35">
      <c r="B5" t="s">
        <v>11</v>
      </c>
      <c r="C5" s="14">
        <f>LN(VLOOKUP($B5,'[1]Dati finali'!$B$4:$O$40,'[1]Dati finali'!$M$42,FALSE))</f>
        <v>-6.2146080984221914</v>
      </c>
      <c r="D5" s="2">
        <f>VLOOKUP($B5,'[1]Dati finali'!$B$4:$O$40,'[1]Dati finali'!C$42,FALSE)</f>
        <v>0.39700000000000002</v>
      </c>
      <c r="E5" s="6">
        <f>VLOOKUP($B5,'[1]Dati finali'!$B$4:$O$40,'[1]Dati finali'!D$42,FALSE)</f>
        <v>6732.3674731561114</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VLOOKUP($B5,'[1]Dati finali'!$B$4:$O$40,'[1]Dati finali'!K$42,FALSE)</f>
        <v>8</v>
      </c>
      <c r="K5" s="7"/>
    </row>
    <row r="6" spans="2:11" x14ac:dyDescent="0.35">
      <c r="B6" t="s">
        <v>15</v>
      </c>
      <c r="C6" s="14">
        <f>LN(VLOOKUP($B6,'[1]Dati finali'!$B$4:$O$40,'[1]Dati finali'!$M$42,FALSE))</f>
        <v>-6.2146080984221914</v>
      </c>
      <c r="D6" s="2">
        <f>VLOOKUP($B6,'[1]Dati finali'!$B$4:$O$40,'[1]Dati finali'!C$42,FALSE)</f>
        <v>0.31</v>
      </c>
      <c r="E6" s="6">
        <f>VLOOKUP($B6,'[1]Dati finali'!$B$4:$O$40,'[1]Dati finali'!D$42,FALSE)</f>
        <v>5062.6064215523229</v>
      </c>
      <c r="F6" s="5">
        <f>VLOOKUP($B6,'[1]Dati finali'!$B$4:$O$40,'[1]Dati finali'!G$42,FALSE)</f>
        <v>1.3508771929824563</v>
      </c>
      <c r="G6" s="2">
        <f>VLOOKUP($B6,'[1]Dati finali'!$B$4:$O$40,'[1]Dati finali'!H$42,FALSE)</f>
        <v>0.28974708171206226</v>
      </c>
      <c r="H6" s="4">
        <f>VLOOKUP($B6,'[1]Dati finali'!$B$4:$O$40,'[1]Dati finali'!I$42,FALSE)</f>
        <v>0.78724000000000005</v>
      </c>
      <c r="I6">
        <f>VLOOKUP($B6,'[1]Dati finali'!$B$4:$O$40,'[1]Dati finali'!J$42,FALSE)</f>
        <v>24212.197302170782</v>
      </c>
      <c r="J6">
        <f>VLOOKUP($B6,'[1]Dati finali'!$B$4:$O$40,'[1]Dati finali'!K$42,FALSE)</f>
        <v>21</v>
      </c>
      <c r="K6" s="7"/>
    </row>
    <row r="7" spans="2:11" x14ac:dyDescent="0.35">
      <c r="B7" t="s">
        <v>19</v>
      </c>
      <c r="C7" s="14">
        <f>LN(VLOOKUP($B7,'[1]Dati finali'!$B$4:$O$40,'[1]Dati finali'!$M$42,FALSE))</f>
        <v>-6.2146080984221914</v>
      </c>
      <c r="D7" s="2">
        <f>VLOOKUP($B7,'[1]Dati finali'!$B$4:$O$40,'[1]Dati finali'!C$42,FALSE)</f>
        <v>0.187</v>
      </c>
      <c r="E7" s="6">
        <f>VLOOKUP($B7,'[1]Dati finali'!$B$4:$O$40,'[1]Dati finali'!D$42,FALSE)</f>
        <v>5002.4066798773592</v>
      </c>
      <c r="F7" s="5">
        <f>VLOOKUP($B7,'[1]Dati finali'!$B$4:$O$40,'[1]Dati finali'!G$42,FALSE)</f>
        <v>1.4122807017543861</v>
      </c>
      <c r="G7" s="2">
        <f>VLOOKUP($B7,'[1]Dati finali'!$B$4:$O$40,'[1]Dati finali'!H$42,FALSE)</f>
        <v>0.37279399585921325</v>
      </c>
      <c r="H7" s="4">
        <f>VLOOKUP($B7,'[1]Dati finali'!$B$4:$O$40,'[1]Dati finali'!I$42,FALSE)</f>
        <v>0.70144000000000006</v>
      </c>
      <c r="I7">
        <f>VLOOKUP($B7,'[1]Dati finali'!$B$4:$O$40,'[1]Dati finali'!J$42,FALSE)</f>
        <v>34585.035786649052</v>
      </c>
      <c r="J7">
        <f>VLOOKUP($B7,'[1]Dati finali'!$B$4:$O$40,'[1]Dati finali'!K$42,FALSE)</f>
        <v>29</v>
      </c>
      <c r="K7" s="7"/>
    </row>
    <row r="8" spans="2:11" x14ac:dyDescent="0.35">
      <c r="B8" t="s">
        <v>26</v>
      </c>
      <c r="C8" s="14">
        <f>LN(VLOOKUP($B8,'[1]Dati finali'!$B$4:$O$40,'[1]Dati finali'!$M$42,FALSE))</f>
        <v>-6.2146080984221914</v>
      </c>
      <c r="D8" s="2">
        <f>VLOOKUP($B8,'[1]Dati finali'!$B$4:$O$40,'[1]Dati finali'!C$42,FALSE)</f>
        <v>0.29899999999999999</v>
      </c>
      <c r="E8" s="6">
        <f>VLOOKUP($B8,'[1]Dati finali'!$B$4:$O$40,'[1]Dati finali'!D$42,FALSE)</f>
        <v>3971.7997613105531</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VLOOKUP($B8,'[1]Dati finali'!$B$4:$O$40,'[1]Dati finali'!K$42,FALSE)</f>
        <v>38</v>
      </c>
      <c r="K8" s="7"/>
    </row>
    <row r="9" spans="2:11" x14ac:dyDescent="0.35">
      <c r="B9" t="s">
        <v>21</v>
      </c>
      <c r="C9" s="14">
        <f>LN(VLOOKUP($B9,'[1]Dati finali'!$B$4:$O$40,'[1]Dati finali'!$M$42,FALSE))</f>
        <v>-5.8091429903140277</v>
      </c>
      <c r="D9" s="2">
        <f>VLOOKUP($B9,'[1]Dati finali'!$B$4:$O$40,'[1]Dati finali'!C$42,FALSE)</f>
        <v>0.40299999999999997</v>
      </c>
      <c r="E9" s="6">
        <f>VLOOKUP($B9,'[1]Dati finali'!$B$4:$O$40,'[1]Dati finali'!D$42,FALSE)</f>
        <v>3821.1451704373976</v>
      </c>
      <c r="F9" s="5">
        <f>VLOOKUP($B9,'[1]Dati finali'!$B$4:$O$40,'[1]Dati finali'!G$42,FALSE)</f>
        <v>1.0175438596491229</v>
      </c>
      <c r="G9" s="2">
        <f>VLOOKUP($B9,'[1]Dati finali'!$B$4:$O$40,'[1]Dati finali'!H$42,FALSE)</f>
        <v>0.48558139534883721</v>
      </c>
      <c r="H9" s="4">
        <f>VLOOKUP($B9,'[1]Dati finali'!$B$4:$O$40,'[1]Dati finali'!I$42,FALSE)</f>
        <v>0.67516000000000009</v>
      </c>
      <c r="I9">
        <f>VLOOKUP($B9,'[1]Dati finali'!$B$4:$O$40,'[1]Dati finali'!J$42,FALSE)</f>
        <v>28945.214455971793</v>
      </c>
      <c r="J9">
        <f>VLOOKUP($B9,'[1]Dati finali'!$B$4:$O$40,'[1]Dati finali'!K$42,FALSE)</f>
        <v>23</v>
      </c>
      <c r="K9" s="7"/>
    </row>
    <row r="10" spans="2:11" x14ac:dyDescent="0.35">
      <c r="B10" t="s">
        <v>28</v>
      </c>
      <c r="C10" s="14">
        <f>LN(VLOOKUP($B10,'[1]Dati finali'!$B$4:$O$40,'[1]Dati finali'!$M$42,FALSE))</f>
        <v>-5.8091429903140277</v>
      </c>
      <c r="D10" s="2">
        <f>VLOOKUP($B10,'[1]Dati finali'!$B$4:$O$40,'[1]Dati finali'!C$42,FALSE)</f>
        <v>0.17600000000000002</v>
      </c>
      <c r="E10" s="6">
        <f>VLOOKUP($B10,'[1]Dati finali'!$B$4:$O$40,'[1]Dati finali'!D$42,FALSE)</f>
        <v>2584.4117872644297</v>
      </c>
      <c r="F10" s="5">
        <f>VLOOKUP($B10,'[1]Dati finali'!$B$4:$O$40,'[1]Dati finali'!G$42,FALSE)</f>
        <v>1.0175438596491229</v>
      </c>
      <c r="G10" s="2">
        <f>VLOOKUP($B10,'[1]Dati finali'!$B$4:$O$40,'[1]Dati finali'!H$42,FALSE)</f>
        <v>0.41427188940092169</v>
      </c>
      <c r="H10" s="4">
        <f>VLOOKUP($B10,'[1]Dati finali'!$B$4:$O$40,'[1]Dati finali'!I$42,FALSE)</f>
        <v>0.53935999999999995</v>
      </c>
      <c r="I10">
        <f>VLOOKUP($B10,'[1]Dati finali'!$B$4:$O$40,'[1]Dati finali'!J$42,FALSE)</f>
        <v>23383.132051156193</v>
      </c>
      <c r="J10">
        <f>VLOOKUP($B10,'[1]Dati finali'!$B$4:$O$40,'[1]Dati finali'!K$42,FALSE)</f>
        <v>34</v>
      </c>
      <c r="K10" s="7"/>
    </row>
    <row r="11" spans="2:11" x14ac:dyDescent="0.35">
      <c r="B11" t="s">
        <v>7</v>
      </c>
      <c r="C11" s="14">
        <f>LN(VLOOKUP($B11,'[1]Dati finali'!$B$4:$O$40,'[1]Dati finali'!$M$42,FALSE))</f>
        <v>-5.521460917862246</v>
      </c>
      <c r="D11" s="2">
        <f>VLOOKUP($B11,'[1]Dati finali'!$B$4:$O$40,'[1]Dati finali'!C$42,FALSE)</f>
        <v>0.27800000000000002</v>
      </c>
      <c r="E11" s="6">
        <f>VLOOKUP($B11,'[1]Dati finali'!$B$4:$O$40,'[1]Dati finali'!D$42,FALSE)</f>
        <v>4708.9274575723102</v>
      </c>
      <c r="F11" s="5">
        <f>VLOOKUP($B11,'[1]Dati finali'!$B$4:$O$40,'[1]Dati finali'!G$42,FALSE)</f>
        <v>0.97368421052631593</v>
      </c>
      <c r="G11" s="2">
        <f>VLOOKUP($B11,'[1]Dati finali'!$B$4:$O$40,'[1]Dati finali'!H$42,FALSE)</f>
        <v>0.15651982378854626</v>
      </c>
      <c r="H11" s="4">
        <f>VLOOKUP($B11,'[1]Dati finali'!$B$4:$O$40,'[1]Dati finali'!I$42,FALSE)</f>
        <v>0.74668999999999996</v>
      </c>
      <c r="I11">
        <f>VLOOKUP($B11,'[1]Dati finali'!$B$4:$O$40,'[1]Dati finali'!J$42,FALSE)</f>
        <v>18375.433481661283</v>
      </c>
      <c r="J11">
        <f>VLOOKUP($B11,'[1]Dati finali'!$B$4:$O$40,'[1]Dati finali'!K$42,FALSE)</f>
        <v>33</v>
      </c>
      <c r="K11" s="7"/>
    </row>
    <row r="12" spans="2:11" x14ac:dyDescent="0.35">
      <c r="B12" t="s">
        <v>23</v>
      </c>
      <c r="C12" s="14">
        <f>LN(VLOOKUP($B12,'[1]Dati finali'!$B$4:$O$40,'[1]Dati finali'!$M$42,FALSE))</f>
        <v>-5.521460917862246</v>
      </c>
      <c r="D12" s="2">
        <f>VLOOKUP($B12,'[1]Dati finali'!$B$4:$O$40,'[1]Dati finali'!C$42,FALSE)</f>
        <v>0.23899999999999999</v>
      </c>
      <c r="E12" s="6">
        <f>VLOOKUP($B12,'[1]Dati finali'!$B$4:$O$40,'[1]Dati finali'!D$42,FALSE)</f>
        <v>4924.5440194404428</v>
      </c>
      <c r="F12" s="5">
        <f>VLOOKUP($B12,'[1]Dati finali'!$B$4:$O$40,'[1]Dati finali'!G$42,FALSE)</f>
        <v>1.192982456140351</v>
      </c>
      <c r="G12" s="2">
        <f>VLOOKUP($B12,'[1]Dati finali'!$B$4:$O$40,'[1]Dati finali'!H$42,FALSE)</f>
        <v>0.16675000000000001</v>
      </c>
      <c r="H12" s="4">
        <f>VLOOKUP($B12,'[1]Dati finali'!$B$4:$O$40,'[1]Dati finali'!I$42,FALSE)</f>
        <v>0.94546000000000008</v>
      </c>
      <c r="I12">
        <f>VLOOKUP($B12,'[1]Dati finali'!$B$4:$O$40,'[1]Dati finali'!J$42,FALSE)</f>
        <v>35994.860216078843</v>
      </c>
      <c r="J12">
        <f>VLOOKUP($B12,'[1]Dati finali'!$B$4:$O$40,'[1]Dati finali'!K$42,FALSE)</f>
        <v>9</v>
      </c>
      <c r="K12" s="7"/>
    </row>
    <row r="13" spans="2:11" x14ac:dyDescent="0.35">
      <c r="B13" t="s">
        <v>29</v>
      </c>
      <c r="C13" s="14">
        <f>LN(VLOOKUP($B13,'[1]Dati finali'!$B$4:$O$40,'[1]Dati finali'!$M$42,FALSE))</f>
        <v>-5.521460917862246</v>
      </c>
      <c r="D13" s="2">
        <f>VLOOKUP($B13,'[1]Dati finali'!$B$4:$O$40,'[1]Dati finali'!C$42,FALSE)</f>
        <v>0.23100000000000001</v>
      </c>
      <c r="E13" s="6">
        <f>VLOOKUP($B13,'[1]Dati finali'!$B$4:$O$40,'[1]Dati finali'!D$42,FALSE)</f>
        <v>5137.0738351939754</v>
      </c>
      <c r="F13" s="5">
        <f>VLOOKUP($B13,'[1]Dati finali'!$B$4:$O$40,'[1]Dati finali'!G$42,FALSE)</f>
        <v>1.1578947368421053</v>
      </c>
      <c r="G13" s="2">
        <f>VLOOKUP($B13,'[1]Dati finali'!$B$4:$O$40,'[1]Dati finali'!H$42,FALSE)</f>
        <v>0.24461254612546127</v>
      </c>
      <c r="H13" s="4">
        <f>VLOOKUP($B13,'[1]Dati finali'!$B$4:$O$40,'[1]Dati finali'!I$42,FALSE)</f>
        <v>0.53750999999999993</v>
      </c>
      <c r="I13">
        <f>VLOOKUP($B13,'[1]Dati finali'!$B$4:$O$40,'[1]Dati finali'!J$42,FALSE)</f>
        <v>27733.754503235035</v>
      </c>
      <c r="J13">
        <f>VLOOKUP($B13,'[1]Dati finali'!$B$4:$O$40,'[1]Dati finali'!K$42,FALSE)</f>
        <v>24</v>
      </c>
      <c r="K13" s="7"/>
    </row>
    <row r="14" spans="2:11" x14ac:dyDescent="0.35">
      <c r="B14" t="s">
        <v>6</v>
      </c>
      <c r="C14" s="14">
        <f>LN(VLOOKUP($B14,'[1]Dati finali'!$B$4:$O$40,'[1]Dati finali'!$M$42,FALSE))</f>
        <v>-5.1159958097540823</v>
      </c>
      <c r="D14" s="2">
        <f>VLOOKUP($B14,'[1]Dati finali'!$B$4:$O$40,'[1]Dati finali'!C$42,FALSE)</f>
        <v>0.40299999999999997</v>
      </c>
      <c r="E14" s="6">
        <f>VLOOKUP($B14,'[1]Dati finali'!$B$4:$O$40,'[1]Dati finali'!D$42,FALSE)</f>
        <v>7709.1230778824656</v>
      </c>
      <c r="F14" s="5">
        <f>VLOOKUP($B14,'[1]Dati finali'!$B$4:$O$40,'[1]Dati finali'!G$42,FALSE)</f>
        <v>1.2543859649122808</v>
      </c>
      <c r="G14" s="2">
        <f>VLOOKUP($B14,'[1]Dati finali'!$B$4:$O$40,'[1]Dati finali'!H$42,FALSE)</f>
        <v>0.16570760233918128</v>
      </c>
      <c r="H14" s="4">
        <f>VLOOKUP($B14,'[1]Dati finali'!$B$4:$O$40,'[1]Dati finali'!I$42,FALSE)</f>
        <v>0.97960999999999998</v>
      </c>
      <c r="I14">
        <f>VLOOKUP($B14,'[1]Dati finali'!$B$4:$O$40,'[1]Dati finali'!J$42,FALSE)</f>
        <v>41965.08520658395</v>
      </c>
      <c r="J14">
        <f>VLOOKUP($B14,'[1]Dati finali'!$B$4:$O$40,'[1]Dati finali'!K$42,FALSE)</f>
        <v>41</v>
      </c>
      <c r="K14" s="7"/>
    </row>
    <row r="15" spans="2:11" x14ac:dyDescent="0.35">
      <c r="B15" t="s">
        <v>20</v>
      </c>
      <c r="C15" s="14">
        <f>LN(VLOOKUP($B15,'[1]Dati finali'!$B$4:$O$40,'[1]Dati finali'!$M$42,FALSE))</f>
        <v>-5.1159958097540823</v>
      </c>
      <c r="D15" s="2">
        <f>VLOOKUP($B15,'[1]Dati finali'!$B$4:$O$40,'[1]Dati finali'!C$42,FALSE)</f>
        <v>0.33899999999999997</v>
      </c>
      <c r="E15" s="6">
        <f>VLOOKUP($B15,'[1]Dati finali'!$B$4:$O$40,'[1]Dati finali'!D$42,FALSE)</f>
        <v>3507.4045206547157</v>
      </c>
      <c r="F15" s="5">
        <f>VLOOKUP($B15,'[1]Dati finali'!$B$4:$O$40,'[1]Dati finali'!G$42,FALSE)</f>
        <v>1.0175438596491229</v>
      </c>
      <c r="G15" s="2">
        <f>VLOOKUP($B15,'[1]Dati finali'!$B$4:$O$40,'[1]Dati finali'!H$42,FALSE)</f>
        <v>0.54400000000000004</v>
      </c>
      <c r="H15" s="4">
        <f>VLOOKUP($B15,'[1]Dati finali'!$B$4:$O$40,'[1]Dati finali'!I$42,FALSE)</f>
        <v>0.68075000000000008</v>
      </c>
      <c r="I15">
        <f>VLOOKUP($B15,'[1]Dati finali'!$B$4:$O$40,'[1]Dati finali'!J$42,FALSE)</f>
        <v>24735.816612986935</v>
      </c>
      <c r="J15">
        <f>VLOOKUP($B15,'[1]Dati finali'!$B$4:$O$40,'[1]Dati finali'!K$42,FALSE)</f>
        <v>22</v>
      </c>
      <c r="K15" s="7"/>
    </row>
    <row r="16" spans="2:11" x14ac:dyDescent="0.35">
      <c r="B16" t="s">
        <v>31</v>
      </c>
      <c r="C16" s="14">
        <f>LN(VLOOKUP($B16,'[1]Dati finali'!$B$4:$O$40,'[1]Dati finali'!$M$42,FALSE))</f>
        <v>-5.1159958097540823</v>
      </c>
      <c r="D16" s="2">
        <f>VLOOKUP($B16,'[1]Dati finali'!$B$4:$O$40,'[1]Dati finali'!C$42,FALSE)</f>
        <v>0.36399999999999999</v>
      </c>
      <c r="E16" s="6">
        <f>VLOOKUP($B16,'[1]Dati finali'!$B$4:$O$40,'[1]Dati finali'!D$42,FALSE)</f>
        <v>5355.9870055822093</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VLOOKUP($B16,'[1]Dati finali'!$B$4:$O$40,'[1]Dati finali'!K$42,FALSE)</f>
        <v>6</v>
      </c>
      <c r="K16" s="7"/>
    </row>
    <row r="17" spans="2:11" x14ac:dyDescent="0.35">
      <c r="B17" t="s">
        <v>8</v>
      </c>
      <c r="C17" s="14">
        <f>LN(VLOOKUP($B17,'[1]Dati finali'!$B$4:$O$40,'[1]Dati finali'!$M$42,FALSE))</f>
        <v>-4.9618451299268234</v>
      </c>
      <c r="D17" s="2">
        <f>VLOOKUP($B17,'[1]Dati finali'!$B$4:$O$40,'[1]Dati finali'!C$42,FALSE)</f>
        <v>0.42499999999999999</v>
      </c>
      <c r="E17" s="6">
        <f>VLOOKUP($B17,'[1]Dati finali'!$B$4:$O$40,'[1]Dati finali'!D$42,FALSE)</f>
        <v>3624.8957527885314</v>
      </c>
      <c r="F17" s="5">
        <f>VLOOKUP($B17,'[1]Dati finali'!$B$4:$O$40,'[1]Dati finali'!G$42,FALSE)</f>
        <v>1.0789473684210527</v>
      </c>
      <c r="G17" s="2">
        <f>VLOOKUP($B17,'[1]Dati finali'!$B$4:$O$40,'[1]Dati finali'!H$42,FALSE)</f>
        <v>8.6530612244897956E-2</v>
      </c>
      <c r="H17" s="4">
        <f>VLOOKUP($B17,'[1]Dati finali'!$B$4:$O$40,'[1]Dati finali'!I$42,FALSE)</f>
        <v>0.66835999999999995</v>
      </c>
      <c r="I17">
        <f>VLOOKUP($B17,'[1]Dati finali'!$B$4:$O$40,'[1]Dati finali'!J$42,FALSE)</f>
        <v>30266.202047392988</v>
      </c>
      <c r="J17">
        <f>VLOOKUP($B17,'[1]Dati finali'!$B$4:$O$40,'[1]Dati finali'!K$42,FALSE)</f>
        <v>40</v>
      </c>
      <c r="K17" s="7"/>
    </row>
    <row r="18" spans="2:11" x14ac:dyDescent="0.35">
      <c r="B18" t="s">
        <v>18</v>
      </c>
      <c r="C18" s="14">
        <f>LN(VLOOKUP($B18,'[1]Dati finali'!$B$4:$O$40,'[1]Dati finali'!$M$42,FALSE))</f>
        <v>-4.9618451299268234</v>
      </c>
      <c r="D18" s="2">
        <f>VLOOKUP($B18,'[1]Dati finali'!$B$4:$O$40,'[1]Dati finali'!C$42,FALSE)</f>
        <v>0.46500000000000002</v>
      </c>
      <c r="E18" s="6">
        <f>VLOOKUP($B18,'[1]Dati finali'!$B$4:$O$40,'[1]Dati finali'!D$42,FALSE)</f>
        <v>5672.0641341079581</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VLOOKUP($B18,'[1]Dati finali'!$B$4:$O$40,'[1]Dati finali'!K$42,FALSE)</f>
        <v>19</v>
      </c>
      <c r="K18" s="7"/>
    </row>
    <row r="19" spans="2:11" x14ac:dyDescent="0.35">
      <c r="B19" t="s">
        <v>30</v>
      </c>
      <c r="C19" s="14">
        <f>LN(VLOOKUP($B19,'[1]Dati finali'!$B$4:$O$40,'[1]Dati finali'!$M$42,FALSE))</f>
        <v>-4.8283137373023015</v>
      </c>
      <c r="D19" s="2">
        <f>VLOOKUP($B19,'[1]Dati finali'!$B$4:$O$40,'[1]Dati finali'!C$42,FALSE)</f>
        <v>0.32500000000000001</v>
      </c>
      <c r="E19" s="6">
        <f>VLOOKUP($B19,'[1]Dati finali'!$B$4:$O$40,'[1]Dati finali'!D$42,FALSE)</f>
        <v>6727.9993016421113</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VLOOKUP($B19,'[1]Dati finali'!$B$4:$O$40,'[1]Dati finali'!K$42,FALSE)</f>
        <v>5</v>
      </c>
      <c r="K19" s="7"/>
    </row>
    <row r="20" spans="2:11" x14ac:dyDescent="0.35">
      <c r="B20" t="s">
        <v>16</v>
      </c>
      <c r="C20" s="14">
        <f>LN(VLOOKUP($B20,'[1]Dati finali'!$B$4:$O$40,'[1]Dati finali'!$M$42,FALSE))</f>
        <v>-4.7105307016459177</v>
      </c>
      <c r="D20" s="2">
        <f>VLOOKUP($B20,'[1]Dati finali'!$B$4:$O$40,'[1]Dati finali'!C$42,FALSE)</f>
        <v>0.24100000000000002</v>
      </c>
      <c r="E20" s="6">
        <f>VLOOKUP($B20,'[1]Dati finali'!$B$4:$O$40,'[1]Dati finali'!D$42,FALSE)</f>
        <v>3965.9582334833499</v>
      </c>
      <c r="F20" s="5">
        <f>VLOOKUP($B20,'[1]Dati finali'!$B$4:$O$40,'[1]Dati finali'!G$42,FALSE)</f>
        <v>1.0350877192982457</v>
      </c>
      <c r="G20" s="2">
        <f>VLOOKUP($B20,'[1]Dati finali'!$B$4:$O$40,'[1]Dati finali'!H$42,FALSE)</f>
        <v>0.10078369905956112</v>
      </c>
      <c r="H20" s="4">
        <f>VLOOKUP($B20,'[1]Dati finali'!$B$4:$O$40,'[1]Dati finali'!I$42,FALSE)</f>
        <v>0.71062000000000003</v>
      </c>
      <c r="I20">
        <f>VLOOKUP($B20,'[1]Dati finali'!$B$4:$O$40,'[1]Dati finali'!J$42,FALSE)</f>
        <v>24656.045439859558</v>
      </c>
      <c r="J20">
        <f>VLOOKUP($B20,'[1]Dati finali'!$B$4:$O$40,'[1]Dati finali'!K$42,FALSE)</f>
        <v>28</v>
      </c>
      <c r="K20" s="7"/>
    </row>
    <row r="21" spans="2:11" x14ac:dyDescent="0.35">
      <c r="B21" t="s">
        <v>4</v>
      </c>
      <c r="C21" s="14">
        <f>LN(VLOOKUP($B21,'[1]Dati finali'!$B$4:$O$40,'[1]Dati finali'!$M$42,FALSE))</f>
        <v>-4.6051701859880909</v>
      </c>
      <c r="D21" s="2">
        <f>VLOOKUP($B21,'[1]Dati finali'!$B$4:$O$40,'[1]Dati finali'!C$42,FALSE)</f>
        <v>0.51440529000000002</v>
      </c>
      <c r="E21" s="6">
        <f>VLOOKUP($B21,'[1]Dati finali'!$B$4:$O$40,'[1]Dati finali'!D$42,FALSE)</f>
        <v>7819.7146359093622</v>
      </c>
      <c r="F21" s="5">
        <f>VLOOKUP($B21,'[1]Dati finali'!$B$4:$O$40,'[1]Dati finali'!G$42,FALSE)</f>
        <v>0.92982456140350889</v>
      </c>
      <c r="G21" s="2">
        <f>VLOOKUP($B21,'[1]Dati finali'!$B$4:$O$40,'[1]Dati finali'!H$42,FALSE)</f>
        <v>0.15845754764042702</v>
      </c>
      <c r="H21" s="4">
        <f>VLOOKUP($B21,'[1]Dati finali'!$B$4:$O$40,'[1]Dati finali'!I$42,FALSE)</f>
        <v>0.91535</v>
      </c>
      <c r="I21">
        <f>VLOOKUP($B21,'[1]Dati finali'!$B$4:$O$40,'[1]Dati finali'!J$42,FALSE)</f>
        <v>37964.025726503154</v>
      </c>
      <c r="J21">
        <f>VLOOKUP($B21,'[1]Dati finali'!$B$4:$O$40,'[1]Dati finali'!K$42,FALSE)</f>
        <v>39</v>
      </c>
      <c r="K21" s="7"/>
    </row>
    <row r="22" spans="2:11" x14ac:dyDescent="0.35">
      <c r="B22" t="s">
        <v>0</v>
      </c>
      <c r="C22" s="14">
        <f>LN(VLOOKUP($B22,'[1]Dati finali'!$B$4:$O$40,'[1]Dati finali'!$M$42,FALSE))</f>
        <v>-4.5098600061837661</v>
      </c>
      <c r="D22" s="2">
        <f>VLOOKUP($B22,'[1]Dati finali'!$B$4:$O$40,'[1]Dati finali'!C$42,FALSE)</f>
        <v>0.56714520000000002</v>
      </c>
      <c r="E22" s="6">
        <f>VLOOKUP($B22,'[1]Dati finali'!$B$4:$O$40,'[1]Dati finali'!D$42,FALSE)</f>
        <v>15545.535110560899</v>
      </c>
      <c r="F22" s="5">
        <f>VLOOKUP($B22,'[1]Dati finali'!$B$4:$O$40,'[1]Dati finali'!G$42,FALSE)</f>
        <v>0.71052631578947378</v>
      </c>
      <c r="G22" s="2">
        <f>VLOOKUP($B22,'[1]Dati finali'!$B$4:$O$40,'[1]Dati finali'!H$42,FALSE)</f>
        <v>0.65241799578693949</v>
      </c>
      <c r="H22" s="4">
        <f>VLOOKUP($B22,'[1]Dati finali'!$B$4:$O$40,'[1]Dati finali'!I$42,FALSE)</f>
        <v>0.81349999999999989</v>
      </c>
      <c r="I22">
        <f>VLOOKUP($B22,'[1]Dati finali'!$B$4:$O$40,'[1]Dati finali'!J$42,FALSE)</f>
        <v>40969.205896074651</v>
      </c>
      <c r="J22">
        <f>VLOOKUP($B22,'[1]Dati finali'!$B$4:$O$40,'[1]Dati finali'!K$42,FALSE)</f>
        <v>25</v>
      </c>
      <c r="K22" s="7"/>
    </row>
    <row r="23" spans="2:11" x14ac:dyDescent="0.35">
      <c r="B23" t="s">
        <v>1</v>
      </c>
      <c r="C23" s="14">
        <f>LN(VLOOKUP($B23,'[1]Dati finali'!$B$4:$O$40,'[1]Dati finali'!$M$42,FALSE))</f>
        <v>-4.4228486291941369</v>
      </c>
      <c r="D23" s="2">
        <f>VLOOKUP($B23,'[1]Dati finali'!$B$4:$O$40,'[1]Dati finali'!C$42,FALSE)</f>
        <v>0.46356799999999998</v>
      </c>
      <c r="E23" s="6">
        <f>VLOOKUP($B23,'[1]Dati finali'!$B$4:$O$40,'[1]Dati finali'!D$42,FALSE)</f>
        <v>12984.333107020604</v>
      </c>
      <c r="F23" s="5">
        <f>VLOOKUP($B23,'[1]Dati finali'!$B$4:$O$40,'[1]Dati finali'!G$42,FALSE)</f>
        <v>0.6228070175438597</v>
      </c>
      <c r="G23" s="2">
        <f>VLOOKUP($B23,'[1]Dati finali'!$B$4:$O$40,'[1]Dati finali'!H$42,FALSE)</f>
        <v>0.14652498907518571</v>
      </c>
      <c r="H23" s="4">
        <f>VLOOKUP($B23,'[1]Dati finali'!$B$4:$O$40,'[1]Dati finali'!I$42,FALSE)</f>
        <v>0.82058000000000009</v>
      </c>
      <c r="I23">
        <f>VLOOKUP($B23,'[1]Dati finali'!$B$4:$O$40,'[1]Dati finali'!J$42,FALSE)</f>
        <v>52220.756109073707</v>
      </c>
      <c r="J23">
        <f>VLOOKUP($B23,'[1]Dati finali'!$B$4:$O$40,'[1]Dati finali'!K$42,FALSE)</f>
        <v>26</v>
      </c>
      <c r="K23" s="7"/>
    </row>
    <row r="24" spans="2:11" x14ac:dyDescent="0.35">
      <c r="B24" t="s">
        <v>3</v>
      </c>
      <c r="C24" s="14">
        <f>LN(VLOOKUP($B24,'[1]Dati finali'!$B$4:$O$40,'[1]Dati finali'!$M$42,FALSE))</f>
        <v>-4.4228486291941369</v>
      </c>
      <c r="D24" s="2">
        <f>VLOOKUP($B24,'[1]Dati finali'!$B$4:$O$40,'[1]Dati finali'!C$42,FALSE)</f>
        <v>0.47744723999999999</v>
      </c>
      <c r="E24" s="6">
        <f>VLOOKUP($B24,'[1]Dati finali'!$B$4:$O$40,'[1]Dati finali'!D$42,FALSE)</f>
        <v>10496.5136719641</v>
      </c>
      <c r="F24" s="5">
        <f>VLOOKUP($B24,'[1]Dati finali'!$B$4:$O$40,'[1]Dati finali'!G$42,FALSE)</f>
        <v>1.0701754385964912</v>
      </c>
      <c r="G24" s="2">
        <f>VLOOKUP($B24,'[1]Dati finali'!$B$4:$O$40,'[1]Dati finali'!H$42,FALSE)</f>
        <v>2.8395721925133691E-2</v>
      </c>
      <c r="H24" s="4">
        <f>VLOOKUP($B24,'[1]Dati finali'!$B$4:$O$40,'[1]Dati finali'!I$42,FALSE)</f>
        <v>0.81503000000000003</v>
      </c>
      <c r="I24">
        <f>VLOOKUP($B24,'[1]Dati finali'!$B$4:$O$40,'[1]Dati finali'!J$42,FALSE)</f>
        <v>33627.430244398442</v>
      </c>
      <c r="J24">
        <f>VLOOKUP($B24,'[1]Dati finali'!$B$4:$O$40,'[1]Dati finali'!K$42,FALSE)</f>
        <v>80</v>
      </c>
      <c r="K24" s="7"/>
    </row>
    <row r="25" spans="2:11" x14ac:dyDescent="0.35">
      <c r="B25" t="s">
        <v>14</v>
      </c>
      <c r="C25" s="14">
        <f>LN(VLOOKUP($B25,'[1]Dati finali'!$B$4:$O$40,'[1]Dati finali'!$M$42,FALSE))</f>
        <v>-4.1997050778799272</v>
      </c>
      <c r="D25" s="2">
        <f>VLOOKUP($B25,'[1]Dati finali'!$B$4:$O$40,'[1]Dati finali'!C$42,FALSE)</f>
        <v>0.28600000000000003</v>
      </c>
      <c r="E25" s="6">
        <f>VLOOKUP($B25,'[1]Dati finali'!$B$4:$O$40,'[1]Dati finali'!D$42,FALSE)</f>
        <v>7035.4829747167596</v>
      </c>
      <c r="F25" s="5">
        <f>VLOOKUP($B25,'[1]Dati finali'!$B$4:$O$40,'[1]Dati finali'!G$42,FALSE)</f>
        <v>1.2192982456140351</v>
      </c>
      <c r="G25" s="2">
        <f>VLOOKUP($B25,'[1]Dati finali'!$B$4:$O$40,'[1]Dati finali'!H$42,FALSE)</f>
        <v>0.29015868125096289</v>
      </c>
      <c r="H25" s="4">
        <f>VLOOKUP($B25,'[1]Dati finali'!$B$4:$O$40,'[1]Dati finali'!I$42,FALSE)</f>
        <v>0.77260999999999991</v>
      </c>
      <c r="I25">
        <f>VLOOKUP($B25,'[1]Dati finali'!$B$4:$O$40,'[1]Dati finali'!J$42,FALSE)</f>
        <v>44420.07979267578</v>
      </c>
      <c r="J25">
        <f>VLOOKUP($B25,'[1]Dati finali'!$B$4:$O$40,'[1]Dati finali'!K$42,FALSE)</f>
        <v>30</v>
      </c>
      <c r="K25" s="7"/>
    </row>
    <row r="26" spans="2:11" x14ac:dyDescent="0.35">
      <c r="B26" t="s">
        <v>13</v>
      </c>
      <c r="C26" s="14">
        <f>LN(VLOOKUP($B26,'[1]Dati finali'!$B$4:$O$40,'[1]Dati finali'!$M$42,FALSE))</f>
        <v>-4.0173835210859723</v>
      </c>
      <c r="D26" s="2">
        <f>VLOOKUP($B26,'[1]Dati finali'!$B$4:$O$40,'[1]Dati finali'!C$42,FALSE)</f>
        <v>0.35200000000000004</v>
      </c>
      <c r="E26" s="6">
        <f>VLOOKUP($B26,'[1]Dati finali'!$B$4:$O$40,'[1]Dati finali'!D$42,FALSE)</f>
        <v>6939.5223108140935</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VLOOKUP($B26,'[1]Dati finali'!$B$4:$O$40,'[1]Dati finali'!K$42,FALSE)</f>
        <v>10</v>
      </c>
      <c r="K26" s="7"/>
    </row>
    <row r="27" spans="2:11" x14ac:dyDescent="0.35">
      <c r="B27" t="s">
        <v>22</v>
      </c>
      <c r="C27" s="14">
        <f>LN(VLOOKUP($B27,'[1]Dati finali'!$B$4:$O$40,'[1]Dati finali'!$M$42,FALSE))</f>
        <v>-3.9633162998156966</v>
      </c>
      <c r="D27" s="2">
        <f>VLOOKUP($B27,'[1]Dati finali'!$B$4:$O$40,'[1]Dati finali'!C$42,FALSE)</f>
        <v>0.39899999999999997</v>
      </c>
      <c r="E27" s="6">
        <f>VLOOKUP($B27,'[1]Dati finali'!$B$4:$O$40,'[1]Dati finali'!D$42,FALSE)</f>
        <v>13914.678448875555</v>
      </c>
      <c r="F27" s="5">
        <f>VLOOKUP($B27,'[1]Dati finali'!$B$4:$O$40,'[1]Dati finali'!G$42,FALSE)</f>
        <v>1.0438596491228072</v>
      </c>
      <c r="G27" s="2">
        <f>VLOOKUP($B27,'[1]Dati finali'!$B$4:$O$40,'[1]Dati finali'!H$42,FALSE)</f>
        <v>0.19813043478260869</v>
      </c>
      <c r="H27" s="4">
        <f>VLOOKUP($B27,'[1]Dati finali'!$B$4:$O$40,'[1]Dati finali'!I$42,FALSE)</f>
        <v>0.90727000000000002</v>
      </c>
      <c r="I27">
        <f>VLOOKUP($B27,'[1]Dati finali'!$B$4:$O$40,'[1]Dati finali'!J$42,FALSE)</f>
        <v>91004.175298679198</v>
      </c>
      <c r="J27">
        <f>VLOOKUP($B27,'[1]Dati finali'!$B$4:$O$40,'[1]Dati finali'!K$42,FALSE)</f>
        <v>20</v>
      </c>
      <c r="K27" s="7"/>
    </row>
    <row r="28" spans="2:11" x14ac:dyDescent="0.35">
      <c r="B28" t="s">
        <v>34</v>
      </c>
      <c r="C28" s="14">
        <f>LN(VLOOKUP($B28,'[1]Dati finali'!$B$4:$O$40,'[1]Dati finali'!$M$42,FALSE))</f>
        <v>-3.9633162998156966</v>
      </c>
      <c r="D28" s="2">
        <f>VLOOKUP($B28,'[1]Dati finali'!$B$4:$O$40,'[1]Dati finali'!C$42,FALSE)</f>
        <v>0.42799999999999999</v>
      </c>
      <c r="E28" s="6">
        <f>VLOOKUP($B28,'[1]Dati finali'!$B$4:$O$40,'[1]Dati finali'!D$42,FALSE)</f>
        <v>5129.5277927901998</v>
      </c>
      <c r="F28" s="5">
        <f>VLOOKUP($B28,'[1]Dati finali'!$B$4:$O$40,'[1]Dati finali'!G$42,FALSE)</f>
        <v>1.2807017543859649</v>
      </c>
      <c r="G28" s="2">
        <f>VLOOKUP($B28,'[1]Dati finali'!$B$4:$O$40,'[1]Dati finali'!H$42,FALSE)</f>
        <v>0.24521508544490278</v>
      </c>
      <c r="H28" s="4">
        <f>VLOOKUP($B28,'[1]Dati finali'!$B$4:$O$40,'[1]Dati finali'!I$42,FALSE)</f>
        <v>0.83143</v>
      </c>
      <c r="I28">
        <f>VLOOKUP($B28,'[1]Dati finali'!$B$4:$O$40,'[1]Dati finali'!J$42,FALSE)</f>
        <v>37955.073294435715</v>
      </c>
      <c r="J28">
        <f>VLOOKUP($B28,'[1]Dati finali'!$B$4:$O$40,'[1]Dati finali'!K$42,FALSE)</f>
        <v>12</v>
      </c>
      <c r="K28" s="7"/>
    </row>
    <row r="29" spans="2:11" x14ac:dyDescent="0.35">
      <c r="B29" t="s">
        <v>27</v>
      </c>
      <c r="C29" s="14">
        <f>LN(VLOOKUP($B29,'[1]Dati finali'!$B$4:$O$40,'[1]Dati finali'!$M$42,FALSE))</f>
        <v>-3.9633162998156966</v>
      </c>
      <c r="D29" s="2">
        <f>VLOOKUP($B29,'[1]Dati finali'!$B$4:$O$40,'[1]Dati finali'!C$42,FALSE)</f>
        <v>0.24</v>
      </c>
      <c r="E29" s="6">
        <f>VLOOKUP($B29,'[1]Dati finali'!$B$4:$O$40,'[1]Dati finali'!D$42,FALSE)</f>
        <v>4662.6007998029436</v>
      </c>
      <c r="F29" s="5">
        <f>VLOOKUP($B29,'[1]Dati finali'!$B$4:$O$40,'[1]Dati finali'!G$42,FALSE)</f>
        <v>1.3508771929824563</v>
      </c>
      <c r="G29" s="2">
        <f>VLOOKUP($B29,'[1]Dati finali'!$B$4:$O$40,'[1]Dati finali'!H$42,FALSE)</f>
        <v>0.53502487562189049</v>
      </c>
      <c r="H29" s="4">
        <f>VLOOKUP($B29,'[1]Dati finali'!$B$4:$O$40,'[1]Dati finali'!I$42,FALSE)</f>
        <v>0.64651999999999998</v>
      </c>
      <c r="I29">
        <f>VLOOKUP($B29,'[1]Dati finali'!$B$4:$O$40,'[1]Dati finali'!J$42,FALSE)</f>
        <v>27783.081655469832</v>
      </c>
      <c r="J29">
        <f>VLOOKUP($B29,'[1]Dati finali'!$B$4:$O$40,'[1]Dati finali'!K$42,FALSE)</f>
        <v>7</v>
      </c>
      <c r="K29" s="7"/>
    </row>
    <row r="30" spans="2:11" x14ac:dyDescent="0.35">
      <c r="B30" t="s">
        <v>5</v>
      </c>
      <c r="C30" s="14">
        <f>LN(VLOOKUP($B30,'[1]Dati finali'!$B$4:$O$40,'[1]Dati finali'!$M$42,FALSE))</f>
        <v>-3.912023005428146</v>
      </c>
      <c r="D30" s="2">
        <f>VLOOKUP($B30,'[1]Dati finali'!$B$4:$O$40,'[1]Dati finali'!C$42,FALSE)</f>
        <v>0.32400000000000001</v>
      </c>
      <c r="E30" s="6">
        <f>VLOOKUP($B30,'[1]Dati finali'!$B$4:$O$40,'[1]Dati finali'!D$42,FALSE)</f>
        <v>8355.8419518213377</v>
      </c>
      <c r="F30" s="5">
        <f>VLOOKUP($B30,'[1]Dati finali'!$B$4:$O$40,'[1]Dati finali'!G$42,FALSE)</f>
        <v>1.0526315789473684</v>
      </c>
      <c r="G30" s="2">
        <f>VLOOKUP($B30,'[1]Dati finali'!$B$4:$O$40,'[1]Dati finali'!H$42,FALSE)</f>
        <v>0.74774668630338736</v>
      </c>
      <c r="H30" s="4">
        <f>VLOOKUP($B30,'[1]Dati finali'!$B$4:$O$40,'[1]Dati finali'!I$42,FALSE)</f>
        <v>0.58094000000000001</v>
      </c>
      <c r="I30">
        <f>VLOOKUP($B30,'[1]Dati finali'!$B$4:$O$40,'[1]Dati finali'!J$42,FALSE)</f>
        <v>45962.942412958422</v>
      </c>
      <c r="J30">
        <f>VLOOKUP($B30,'[1]Dati finali'!$B$4:$O$40,'[1]Dati finali'!K$42,FALSE)</f>
        <v>18</v>
      </c>
      <c r="K30" s="7"/>
    </row>
    <row r="31" spans="2:11" x14ac:dyDescent="0.35">
      <c r="B31" t="s">
        <v>2</v>
      </c>
      <c r="C31" s="14">
        <f>LN(VLOOKUP($B31,'[1]Dati finali'!$B$4:$O$40,'[1]Dati finali'!$M$42,FALSE))</f>
        <v>-3.8167128256238212</v>
      </c>
      <c r="D31" s="2">
        <f>VLOOKUP($B31,'[1]Dati finali'!$B$4:$O$40,'[1]Dati finali'!C$42,FALSE)</f>
        <v>9.6811743000000006E-2</v>
      </c>
      <c r="E31" s="6">
        <f>VLOOKUP($B31,'[1]Dati finali'!$B$4:$O$40,'[1]Dati finali'!D$42,FALSE)</f>
        <v>3927.0444999890051</v>
      </c>
      <c r="F31" s="5">
        <f>VLOOKUP($B31,'[1]Dati finali'!$B$4:$O$40,'[1]Dati finali'!G$42,FALSE)</f>
        <v>0.8421052631578948</v>
      </c>
      <c r="G31" s="2">
        <f>VLOOKUP($B31,'[1]Dati finali'!$B$4:$O$40,'[1]Dati finali'!H$42,FALSE)</f>
        <v>0.24825304897932565</v>
      </c>
      <c r="H31" s="4">
        <f>VLOOKUP($B31,'[1]Dati finali'!$B$4:$O$40,'[1]Dati finali'!I$42,FALSE)</f>
        <v>0.5796</v>
      </c>
      <c r="I31">
        <f>VLOOKUP($B31,'[1]Dati finali'!$B$4:$O$40,'[1]Dati finali'!J$42,FALSE)</f>
        <v>14742.756017137894</v>
      </c>
      <c r="J31">
        <f>VLOOKUP($B31,'[1]Dati finali'!$B$4:$O$40,'[1]Dati finali'!K$42,FALSE)</f>
        <v>109</v>
      </c>
      <c r="K31" s="7"/>
    </row>
    <row r="32" spans="2:11" x14ac:dyDescent="0.35">
      <c r="B32" t="s">
        <v>24</v>
      </c>
      <c r="C32" s="14">
        <f>LN(VLOOKUP($B32,'[1]Dati finali'!$B$4:$O$40,'[1]Dati finali'!$M$42,FALSE))</f>
        <v>-3.8167128256238212</v>
      </c>
      <c r="D32" s="2">
        <f>VLOOKUP($B32,'[1]Dati finali'!$B$4:$O$40,'[1]Dati finali'!C$42,FALSE)</f>
        <v>0.37200000000000005</v>
      </c>
      <c r="E32" s="6">
        <f>VLOOKUP($B32,'[1]Dati finali'!$B$4:$O$40,'[1]Dati finali'!D$42,FALSE)</f>
        <v>6712.7747582450002</v>
      </c>
      <c r="F32" s="5">
        <f>VLOOKUP($B32,'[1]Dati finali'!$B$4:$O$40,'[1]Dati finali'!G$42,FALSE)</f>
        <v>1.4736842105263159</v>
      </c>
      <c r="G32" s="2">
        <f>VLOOKUP($B32,'[1]Dati finali'!$B$4:$O$40,'[1]Dati finali'!H$42,FALSE)</f>
        <v>0.12103298611111112</v>
      </c>
      <c r="H32" s="4">
        <f>VLOOKUP($B32,'[1]Dati finali'!$B$4:$O$40,'[1]Dati finali'!I$42,FALSE)</f>
        <v>0.91076999999999997</v>
      </c>
      <c r="I32">
        <f>VLOOKUP($B32,'[1]Dati finali'!$B$4:$O$40,'[1]Dati finali'!J$42,FALSE)</f>
        <v>46055.498481981653</v>
      </c>
      <c r="J32">
        <f>VLOOKUP($B32,'[1]Dati finali'!$B$4:$O$40,'[1]Dati finali'!K$42,FALSE)</f>
        <v>36</v>
      </c>
      <c r="K32" s="7"/>
    </row>
    <row r="33" spans="2:11" x14ac:dyDescent="0.35">
      <c r="B33" t="s">
        <v>12</v>
      </c>
      <c r="C33" s="14">
        <f>LN(VLOOKUP($B33,'[1]Dati finali'!$B$4:$O$40,'[1]Dati finali'!$M$42,FALSE))</f>
        <v>-3.6496587409606551</v>
      </c>
      <c r="D33" s="2">
        <f>VLOOKUP($B33,'[1]Dati finali'!$B$4:$O$40,'[1]Dati finali'!C$42,FALSE)</f>
        <v>0.43700000000000006</v>
      </c>
      <c r="E33" s="6">
        <f>VLOOKUP($B33,'[1]Dati finali'!$B$4:$O$40,'[1]Dati finali'!D$42,FALSE)</f>
        <v>15249.989380230236</v>
      </c>
      <c r="F33" s="5">
        <f>VLOOKUP($B33,'[1]Dati finali'!$B$4:$O$40,'[1]Dati finali'!G$42,FALSE)</f>
        <v>1.2719298245614037</v>
      </c>
      <c r="G33" s="2">
        <f>VLOOKUP($B33,'[1]Dati finali'!$B$4:$O$40,'[1]Dati finali'!H$42,FALSE)</f>
        <v>0.4419622093023256</v>
      </c>
      <c r="H33" s="4">
        <f>VLOOKUP($B33,'[1]Dati finali'!$B$4:$O$40,'[1]Dati finali'!I$42,FALSE)</f>
        <v>0.85325000000000006</v>
      </c>
      <c r="I33">
        <f>VLOOKUP($B33,'[1]Dati finali'!$B$4:$O$40,'[1]Dati finali'!J$42,FALSE)</f>
        <v>39356.000800448739</v>
      </c>
      <c r="J33">
        <f>VLOOKUP($B33,'[1]Dati finali'!$B$4:$O$40,'[1]Dati finali'!K$42,FALSE)</f>
        <v>1</v>
      </c>
      <c r="K33" s="7"/>
    </row>
    <row r="34" spans="2:11" x14ac:dyDescent="0.35">
      <c r="B34" t="s">
        <v>33</v>
      </c>
      <c r="C34" s="14">
        <f>LN(VLOOKUP($B34,'[1]Dati finali'!$B$4:$O$40,'[1]Dati finali'!$M$42,FALSE))</f>
        <v>-3.6119184129778081</v>
      </c>
      <c r="D34" s="2">
        <f>VLOOKUP($B34,'[1]Dati finali'!$B$4:$O$40,'[1]Dati finali'!C$42,FALSE)</f>
        <v>0.42599999999999999</v>
      </c>
      <c r="E34" s="6">
        <f>VLOOKUP($B34,'[1]Dati finali'!$B$4:$O$40,'[1]Dati finali'!D$42,FALSE)</f>
        <v>7520.1660249450188</v>
      </c>
      <c r="F34" s="5">
        <f>VLOOKUP($B34,'[1]Dati finali'!$B$4:$O$40,'[1]Dati finali'!G$42,FALSE)</f>
        <v>1.2719298245614037</v>
      </c>
      <c r="G34" s="2">
        <f>VLOOKUP($B34,'[1]Dati finali'!$B$4:$O$40,'[1]Dati finali'!H$42,FALSE)</f>
        <v>0.56096439169139467</v>
      </c>
      <c r="H34" s="4">
        <f>VLOOKUP($B34,'[1]Dati finali'!$B$4:$O$40,'[1]Dati finali'!I$42,FALSE)</f>
        <v>0.73760999999999999</v>
      </c>
      <c r="I34">
        <f>VLOOKUP($B34,'[1]Dati finali'!$B$4:$O$40,'[1]Dati finali'!J$42,FALSE)</f>
        <v>56765.024125018397</v>
      </c>
      <c r="J34">
        <f>VLOOKUP($B34,'[1]Dati finali'!$B$4:$O$40,'[1]Dati finali'!K$42,FALSE)</f>
        <v>16</v>
      </c>
      <c r="K34" s="7"/>
    </row>
    <row r="35" spans="2:11" x14ac:dyDescent="0.35">
      <c r="B35" t="s">
        <v>10</v>
      </c>
      <c r="C35" s="14">
        <f>LN(VLOOKUP($B35,'[1]Dati finali'!$B$4:$O$40,'[1]Dati finali'!$M$42,FALSE))</f>
        <v>-3.6119184129778077</v>
      </c>
      <c r="D35" s="2">
        <f>VLOOKUP($B35,'[1]Dati finali'!$B$4:$O$40,'[1]Dati finali'!C$42,FALSE)</f>
        <v>0.39100000000000001</v>
      </c>
      <c r="E35" s="6">
        <f>VLOOKUP($B35,'[1]Dati finali'!$B$4:$O$40,'[1]Dati finali'!D$42,FALSE)</f>
        <v>5858.8015362874821</v>
      </c>
      <c r="F35" s="5">
        <f>VLOOKUP($B35,'[1]Dati finali'!$B$4:$O$40,'[1]Dati finali'!G$42,FALSE)</f>
        <v>1.3596491228070178</v>
      </c>
      <c r="G35" s="2">
        <f>VLOOKUP($B35,'[1]Dati finali'!$B$4:$O$40,'[1]Dati finali'!H$42,FALSE)</f>
        <v>0.60297712418300653</v>
      </c>
      <c r="H35" s="4">
        <f>VLOOKUP($B35,'[1]Dati finali'!$B$4:$O$40,'[1]Dati finali'!I$42,FALSE)</f>
        <v>0.87757000000000007</v>
      </c>
      <c r="I35">
        <f>VLOOKUP($B35,'[1]Dati finali'!$B$4:$O$40,'[1]Dati finali'!J$42,FALSE)</f>
        <v>45056.267280748551</v>
      </c>
      <c r="J35">
        <f>VLOOKUP($B35,'[1]Dati finali'!$B$4:$O$40,'[1]Dati finali'!K$42,FALSE)</f>
        <v>4</v>
      </c>
      <c r="K35" s="7"/>
    </row>
    <row r="36" spans="2:11" x14ac:dyDescent="0.35">
      <c r="B36" t="s">
        <v>32</v>
      </c>
      <c r="C36" s="14">
        <f>LN(VLOOKUP($B36,'[1]Dati finali'!$B$4:$O$40,'[1]Dati finali'!$M$42,FALSE))</f>
        <v>-2.9374633654300153</v>
      </c>
      <c r="D36" s="2">
        <f>VLOOKUP($B36,'[1]Dati finali'!$B$4:$O$40,'[1]Dati finali'!C$42,FALSE)</f>
        <v>0.41899999999999998</v>
      </c>
      <c r="E36" s="6">
        <f>VLOOKUP($B36,'[1]Dati finali'!$B$4:$O$40,'[1]Dati finali'!D$42,FALSE)</f>
        <v>13480.14822439102</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VLOOKUP($B36,'[1]Dati finali'!$B$4:$O$40,'[1]Dati finali'!K$42,FALSE)</f>
        <v>3</v>
      </c>
      <c r="K36" s="7"/>
    </row>
    <row r="37" spans="2:11" x14ac:dyDescent="0.35">
      <c r="B37" t="s">
        <v>17</v>
      </c>
      <c r="C37" s="14">
        <f>LN(VLOOKUP($B37,'[1]Dati finali'!$B$4:$O$40,'[1]Dati finali'!$M$42,FALSE))</f>
        <v>-1.9661128563728327</v>
      </c>
      <c r="D37" s="2">
        <f>VLOOKUP($B37,'[1]Dati finali'!$B$4:$O$40,'[1]Dati finali'!C$42,FALSE)</f>
        <v>0.42499999999999999</v>
      </c>
      <c r="E37" s="6">
        <f>VLOOKUP($B37,'[1]Dati finali'!$B$4:$O$40,'[1]Dati finali'!D$42,FALSE)</f>
        <v>53832.479091958725</v>
      </c>
      <c r="F37" s="5">
        <f>VLOOKUP($B37,'[1]Dati finali'!$B$4:$O$40,'[1]Dati finali'!G$42,FALSE)</f>
        <v>1.4824561403508774</v>
      </c>
      <c r="G37" s="2">
        <f>VLOOKUP($B37,'[1]Dati finali'!$B$4:$O$40,'[1]Dati finali'!H$42,FALSE)</f>
        <v>0.99986000000000008</v>
      </c>
      <c r="H37" s="4">
        <f>VLOOKUP($B37,'[1]Dati finali'!$B$4:$O$40,'[1]Dati finali'!I$42,FALSE)</f>
        <v>0.93772999999999995</v>
      </c>
      <c r="I37">
        <f>VLOOKUP($B37,'[1]Dati finali'!$B$4:$O$40,'[1]Dati finali'!J$42,FALSE)</f>
        <v>46625.174468334641</v>
      </c>
      <c r="J37">
        <f>VLOOKUP($B37,'[1]Dati finali'!$B$4:$O$40,'[1]Dati finali'!K$42,FALSE)</f>
        <v>2</v>
      </c>
      <c r="K37" s="7"/>
    </row>
    <row r="38" spans="2:11" x14ac:dyDescent="0.35">
      <c r="B38" t="s">
        <v>25</v>
      </c>
      <c r="C38" s="14">
        <f>LN(VLOOKUP($B38,'[1]Dati finali'!$B$4:$O$40,'[1]Dati finali'!$M$42,FALSE))</f>
        <v>-0.93649343919167449</v>
      </c>
      <c r="D38" s="2">
        <f>VLOOKUP($B38,'[1]Dati finali'!$B$4:$O$40,'[1]Dati finali'!C$42,FALSE)</f>
        <v>0.43200000000000005</v>
      </c>
      <c r="E38" s="6">
        <f>VLOOKUP($B38,'[1]Dati finali'!$B$4:$O$40,'[1]Dati finali'!D$42,FALSE)</f>
        <v>22999.93459512827</v>
      </c>
      <c r="F38" s="5">
        <f>VLOOKUP($B38,'[1]Dati finali'!$B$4:$O$40,'[1]Dati finali'!G$42,FALSE)</f>
        <v>1.56140350877193</v>
      </c>
      <c r="G38" s="2">
        <f>VLOOKUP($B38,'[1]Dati finali'!$B$4:$O$40,'[1]Dati finali'!H$42,FALSE)</f>
        <v>0.97569731543624161</v>
      </c>
      <c r="H38" s="4">
        <f>VLOOKUP($B38,'[1]Dati finali'!$B$4:$O$40,'[1]Dati finali'!I$42,FALSE)</f>
        <v>0.81870999999999994</v>
      </c>
      <c r="I38">
        <f>VLOOKUP($B38,'[1]Dati finali'!$B$4:$O$40,'[1]Dati finali'!J$42,FALSE)</f>
        <v>53872.17663996949</v>
      </c>
      <c r="J38">
        <f>VLOOKUP($B38,'[1]Dati finali'!$B$4:$O$40,'[1]Dati finali'!K$42,FALSE)</f>
        <v>17</v>
      </c>
      <c r="K38" s="7"/>
    </row>
    <row r="41" spans="2:11" x14ac:dyDescent="0.35">
      <c r="B41" t="s">
        <v>46</v>
      </c>
    </row>
    <row r="42" spans="2:11" ht="15" thickBot="1" x14ac:dyDescent="0.4"/>
    <row r="43" spans="2:11" x14ac:dyDescent="0.35">
      <c r="B43" s="10" t="s">
        <v>47</v>
      </c>
      <c r="C43" s="10"/>
    </row>
    <row r="44" spans="2:11" x14ac:dyDescent="0.35">
      <c r="B44" t="s">
        <v>48</v>
      </c>
      <c r="C44">
        <v>0.81001642436500121</v>
      </c>
    </row>
    <row r="45" spans="2:11" x14ac:dyDescent="0.35">
      <c r="B45" t="s">
        <v>49</v>
      </c>
      <c r="C45">
        <v>0.6561266077410618</v>
      </c>
    </row>
    <row r="46" spans="2:11" x14ac:dyDescent="0.35">
      <c r="B46" t="s">
        <v>50</v>
      </c>
      <c r="C46" s="25">
        <v>0.56697424678504071</v>
      </c>
    </row>
    <row r="47" spans="2:11" x14ac:dyDescent="0.35">
      <c r="B47" t="s">
        <v>51</v>
      </c>
      <c r="C47">
        <v>0.79067231538522575</v>
      </c>
    </row>
    <row r="48" spans="2:11"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7</v>
      </c>
      <c r="D52">
        <v>32.206676167109528</v>
      </c>
      <c r="E52">
        <v>4.6009537381585037</v>
      </c>
      <c r="F52">
        <v>7.3596100058946279</v>
      </c>
      <c r="G52">
        <v>5.7391324820216771E-5</v>
      </c>
    </row>
    <row r="53" spans="2:10" x14ac:dyDescent="0.35">
      <c r="B53" t="s">
        <v>55</v>
      </c>
      <c r="C53">
        <v>27</v>
      </c>
      <c r="D53">
        <v>16.879393178549115</v>
      </c>
      <c r="E53">
        <v>0.62516271031663395</v>
      </c>
    </row>
    <row r="54" spans="2:10" ht="15" thickBot="1" x14ac:dyDescent="0.4">
      <c r="B54" s="8" t="s">
        <v>56</v>
      </c>
      <c r="C54" s="8">
        <v>34</v>
      </c>
      <c r="D54" s="8">
        <v>49.086069345658643</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-9.5252432337333364</v>
      </c>
      <c r="D57">
        <v>1.2853164409173481</v>
      </c>
      <c r="E57">
        <v>-7.4108156797053333</v>
      </c>
      <c r="F57">
        <v>5.6833819894690955E-8</v>
      </c>
      <c r="G57">
        <v>-12.162494730541383</v>
      </c>
      <c r="H57">
        <v>-6.887991736925291</v>
      </c>
      <c r="I57">
        <v>-12.162494730541383</v>
      </c>
      <c r="J57">
        <v>-6.887991736925291</v>
      </c>
    </row>
    <row r="58" spans="2:10" x14ac:dyDescent="0.35">
      <c r="B58" t="s">
        <v>35</v>
      </c>
      <c r="C58">
        <v>1.2813402943473962</v>
      </c>
      <c r="D58">
        <v>1.7782055390589717</v>
      </c>
      <c r="E58">
        <v>0.72058053256626498</v>
      </c>
      <c r="F58">
        <v>0.47736048378991824</v>
      </c>
      <c r="G58">
        <v>-2.3672360952680789</v>
      </c>
      <c r="H58">
        <v>4.9299166839628716</v>
      </c>
      <c r="I58">
        <v>-2.3672360952680789</v>
      </c>
      <c r="J58">
        <v>4.9299166839628716</v>
      </c>
    </row>
    <row r="59" spans="2:10" x14ac:dyDescent="0.35">
      <c r="B59" t="s">
        <v>36</v>
      </c>
      <c r="C59">
        <v>2.5105184050264505E-5</v>
      </c>
      <c r="D59">
        <v>2.2197259510336293E-5</v>
      </c>
      <c r="E59">
        <v>1.1310037637111967</v>
      </c>
      <c r="F59">
        <v>0.26799994057901422</v>
      </c>
      <c r="G59">
        <v>-2.0439830395275751E-5</v>
      </c>
      <c r="H59">
        <v>7.0650198495804764E-5</v>
      </c>
      <c r="I59">
        <v>-2.0439830395275751E-5</v>
      </c>
      <c r="J59">
        <v>7.0650198495804764E-5</v>
      </c>
    </row>
    <row r="60" spans="2:10" x14ac:dyDescent="0.35">
      <c r="B60" t="s">
        <v>39</v>
      </c>
      <c r="C60">
        <v>1.2845443162105108</v>
      </c>
      <c r="D60">
        <v>0.81278474411174317</v>
      </c>
      <c r="E60">
        <v>1.5804237536647332</v>
      </c>
      <c r="F60">
        <v>0.12565515930453311</v>
      </c>
      <c r="G60">
        <v>-0.38315222508758429</v>
      </c>
      <c r="H60">
        <v>2.9522408575086061</v>
      </c>
      <c r="I60">
        <v>-0.38315222508758429</v>
      </c>
      <c r="J60">
        <v>2.9522408575086061</v>
      </c>
    </row>
    <row r="61" spans="2:10" x14ac:dyDescent="0.35">
      <c r="B61" t="s">
        <v>40</v>
      </c>
      <c r="C61">
        <v>2.3032664057321051</v>
      </c>
      <c r="D61">
        <v>0.80855550359235806</v>
      </c>
      <c r="E61">
        <v>2.8486187967292862</v>
      </c>
      <c r="F61" s="25">
        <v>8.2989182741849896E-3</v>
      </c>
      <c r="G61">
        <v>0.64424754919321936</v>
      </c>
      <c r="H61">
        <v>3.9622852622709908</v>
      </c>
      <c r="I61">
        <v>0.64424754919321936</v>
      </c>
      <c r="J61">
        <v>3.9622852622709908</v>
      </c>
    </row>
    <row r="62" spans="2:10" x14ac:dyDescent="0.35">
      <c r="B62" t="s">
        <v>41</v>
      </c>
      <c r="C62">
        <v>1.102369321500098</v>
      </c>
      <c r="D62">
        <v>1.4953395614745475</v>
      </c>
      <c r="E62">
        <v>0.73720334156949385</v>
      </c>
      <c r="F62">
        <v>0.46735716069824584</v>
      </c>
      <c r="G62">
        <v>-1.965814023233627</v>
      </c>
      <c r="H62">
        <v>4.1705526662338226</v>
      </c>
      <c r="I62">
        <v>-1.965814023233627</v>
      </c>
      <c r="J62">
        <v>4.1705526662338226</v>
      </c>
    </row>
    <row r="63" spans="2:10" x14ac:dyDescent="0.35">
      <c r="B63" t="s">
        <v>42</v>
      </c>
      <c r="C63">
        <v>1.9891538558582811E-5</v>
      </c>
      <c r="D63">
        <v>1.1539141808780631E-5</v>
      </c>
      <c r="E63">
        <v>1.7238317102097211</v>
      </c>
      <c r="F63" s="24">
        <v>9.6172418381078553E-2</v>
      </c>
      <c r="G63">
        <v>-3.7848247386668118E-6</v>
      </c>
      <c r="H63">
        <v>4.356790185583243E-5</v>
      </c>
      <c r="I63">
        <v>-3.7848247386668118E-6</v>
      </c>
      <c r="J63">
        <v>4.356790185583243E-5</v>
      </c>
    </row>
    <row r="64" spans="2:10" ht="15" thickBot="1" x14ac:dyDescent="0.4">
      <c r="B64" s="8" t="s">
        <v>43</v>
      </c>
      <c r="C64" s="8">
        <v>1.7214229592928201E-2</v>
      </c>
      <c r="D64" s="8">
        <v>7.5671553123863649E-3</v>
      </c>
      <c r="E64" s="8">
        <v>2.2748614085865184</v>
      </c>
      <c r="F64" s="26">
        <v>3.1072494525936151E-2</v>
      </c>
      <c r="G64" s="8">
        <v>1.6877094000279456E-3</v>
      </c>
      <c r="H64" s="8">
        <v>3.2740749785828457E-2</v>
      </c>
      <c r="I64" s="8">
        <v>1.6877094000279456E-3</v>
      </c>
      <c r="J64" s="8">
        <v>3.2740749785828457E-2</v>
      </c>
    </row>
    <row r="68" spans="2:4" x14ac:dyDescent="0.35">
      <c r="B68" t="s">
        <v>70</v>
      </c>
    </row>
    <row r="69" spans="2:4" ht="15" thickBot="1" x14ac:dyDescent="0.4"/>
    <row r="70" spans="2:4" x14ac:dyDescent="0.35">
      <c r="B70" s="9" t="s">
        <v>71</v>
      </c>
      <c r="C70" s="9" t="s">
        <v>77</v>
      </c>
      <c r="D70" s="9" t="s">
        <v>73</v>
      </c>
    </row>
    <row r="71" spans="2:4" x14ac:dyDescent="0.35">
      <c r="B71">
        <v>1</v>
      </c>
      <c r="C71">
        <v>-5.5732353867949476</v>
      </c>
      <c r="D71">
        <v>-0.64137271162724385</v>
      </c>
    </row>
    <row r="72" spans="2:4" x14ac:dyDescent="0.35">
      <c r="B72">
        <v>2</v>
      </c>
      <c r="C72">
        <v>-5.8285037176422074</v>
      </c>
      <c r="D72">
        <v>-0.38610438077998399</v>
      </c>
    </row>
    <row r="73" spans="2:4" x14ac:dyDescent="0.35">
      <c r="B73">
        <v>3</v>
      </c>
      <c r="C73">
        <v>-4.8873578345548161</v>
      </c>
      <c r="D73">
        <v>-1.3272502638673753</v>
      </c>
    </row>
    <row r="74" spans="2:4" x14ac:dyDescent="0.35">
      <c r="B74">
        <v>4</v>
      </c>
      <c r="C74">
        <v>-4.5268570550761877</v>
      </c>
      <c r="D74">
        <v>-1.6877510433460037</v>
      </c>
    </row>
    <row r="75" spans="2:4" x14ac:dyDescent="0.35">
      <c r="B75">
        <v>5</v>
      </c>
      <c r="C75">
        <v>-5.696568258664815</v>
      </c>
      <c r="D75">
        <v>-0.51803983975737644</v>
      </c>
    </row>
    <row r="76" spans="2:4" x14ac:dyDescent="0.35">
      <c r="B76">
        <v>6</v>
      </c>
      <c r="C76">
        <v>-4.7714612445832767</v>
      </c>
      <c r="D76">
        <v>-1.037681745730751</v>
      </c>
    </row>
    <row r="77" spans="2:4" x14ac:dyDescent="0.35">
      <c r="B77">
        <v>7</v>
      </c>
      <c r="C77">
        <v>-5.3286023050238942</v>
      </c>
      <c r="D77">
        <v>-0.4805406852901335</v>
      </c>
    </row>
    <row r="78" spans="2:4" x14ac:dyDescent="0.35">
      <c r="B78">
        <v>8</v>
      </c>
      <c r="C78">
        <v>-5.682851402155622</v>
      </c>
      <c r="D78">
        <v>0.16139048429337599</v>
      </c>
    </row>
    <row r="79" spans="2:4" x14ac:dyDescent="0.35">
      <c r="B79">
        <v>9</v>
      </c>
      <c r="C79">
        <v>-5.2656954979420894</v>
      </c>
      <c r="D79">
        <v>-0.25576541992015667</v>
      </c>
    </row>
    <row r="80" spans="2:4" x14ac:dyDescent="0.35">
      <c r="B80">
        <v>10</v>
      </c>
      <c r="C80">
        <v>-5.4921683874296185</v>
      </c>
      <c r="D80">
        <v>-2.9292530432627473E-2</v>
      </c>
    </row>
    <row r="81" spans="2:4" x14ac:dyDescent="0.35">
      <c r="B81">
        <v>11</v>
      </c>
      <c r="C81">
        <v>-4.2019154913246517</v>
      </c>
      <c r="D81">
        <v>-0.9140803184294306</v>
      </c>
    </row>
    <row r="82" spans="2:4" x14ac:dyDescent="0.35">
      <c r="B82">
        <v>12</v>
      </c>
      <c r="C82">
        <v>-4.8215733152034757</v>
      </c>
      <c r="D82">
        <v>-0.29442249455060665</v>
      </c>
    </row>
    <row r="83" spans="2:4" x14ac:dyDescent="0.35">
      <c r="B83">
        <v>13</v>
      </c>
      <c r="C83">
        <v>-4.9778517026966513</v>
      </c>
      <c r="D83">
        <v>-0.13814410705743096</v>
      </c>
    </row>
    <row r="84" spans="2:4" x14ac:dyDescent="0.35">
      <c r="B84">
        <v>14</v>
      </c>
      <c r="C84">
        <v>-5.2770211032697505</v>
      </c>
      <c r="D84">
        <v>0.31517597334292713</v>
      </c>
    </row>
    <row r="85" spans="2:4" x14ac:dyDescent="0.35">
      <c r="B85">
        <v>15</v>
      </c>
      <c r="C85">
        <v>-4.3329950057012159</v>
      </c>
      <c r="D85">
        <v>-0.62885012422560749</v>
      </c>
    </row>
    <row r="86" spans="2:4" x14ac:dyDescent="0.35">
      <c r="B86">
        <v>16</v>
      </c>
      <c r="C86">
        <v>-5.4538509298181683</v>
      </c>
      <c r="D86">
        <v>0.62553719251586681</v>
      </c>
    </row>
    <row r="87" spans="2:4" x14ac:dyDescent="0.35">
      <c r="B87">
        <v>17</v>
      </c>
      <c r="C87">
        <v>-5.7993155620996628</v>
      </c>
      <c r="D87">
        <v>1.0887848604537451</v>
      </c>
    </row>
    <row r="88" spans="2:4" x14ac:dyDescent="0.35">
      <c r="B88">
        <v>18</v>
      </c>
      <c r="C88">
        <v>-4.6748572371000456</v>
      </c>
      <c r="D88">
        <v>6.9687051111954723E-2</v>
      </c>
    </row>
    <row r="89" spans="2:4" x14ac:dyDescent="0.35">
      <c r="B89">
        <v>19</v>
      </c>
      <c r="C89">
        <v>-3.8507950018008321</v>
      </c>
      <c r="D89">
        <v>-0.65906500438293403</v>
      </c>
    </row>
    <row r="90" spans="2:4" x14ac:dyDescent="0.35">
      <c r="B90">
        <v>20</v>
      </c>
      <c r="C90">
        <v>-5.0768681333678121</v>
      </c>
      <c r="D90">
        <v>0.65401950417367516</v>
      </c>
    </row>
    <row r="91" spans="2:4" x14ac:dyDescent="0.35">
      <c r="B91">
        <v>21</v>
      </c>
      <c r="C91">
        <v>-4.265359488832738</v>
      </c>
      <c r="D91">
        <v>-0.15748914036139894</v>
      </c>
    </row>
    <row r="92" spans="2:4" x14ac:dyDescent="0.35">
      <c r="B92">
        <v>22</v>
      </c>
      <c r="C92">
        <v>-4.4958852613180129</v>
      </c>
      <c r="D92">
        <v>0.29618018343808572</v>
      </c>
    </row>
    <row r="93" spans="2:4" x14ac:dyDescent="0.35">
      <c r="B93">
        <v>23</v>
      </c>
      <c r="C93">
        <v>-5.1273580074230969</v>
      </c>
      <c r="D93">
        <v>1.1099744863371246</v>
      </c>
    </row>
    <row r="94" spans="2:4" x14ac:dyDescent="0.35">
      <c r="B94">
        <v>24</v>
      </c>
      <c r="C94">
        <v>-3.7127824711177118</v>
      </c>
      <c r="D94">
        <v>-0.2505338286979848</v>
      </c>
    </row>
    <row r="95" spans="2:4" x14ac:dyDescent="0.35">
      <c r="B95">
        <v>25</v>
      </c>
      <c r="C95">
        <v>-4.7600395365623438</v>
      </c>
      <c r="D95">
        <v>0.79672323674664725</v>
      </c>
    </row>
    <row r="96" spans="2:4" x14ac:dyDescent="0.35">
      <c r="B96">
        <v>26</v>
      </c>
      <c r="C96">
        <v>-4.7472480085503026</v>
      </c>
      <c r="D96">
        <v>0.78393170873460605</v>
      </c>
    </row>
    <row r="97" spans="2:4" x14ac:dyDescent="0.35">
      <c r="B97">
        <v>27</v>
      </c>
      <c r="C97">
        <v>-3.9613620863304941</v>
      </c>
      <c r="D97">
        <v>4.9339080902348176E-2</v>
      </c>
    </row>
    <row r="98" spans="2:4" x14ac:dyDescent="0.35">
      <c r="B98">
        <v>28</v>
      </c>
      <c r="C98">
        <v>-4.8405504500952432</v>
      </c>
      <c r="D98">
        <v>1.023837624471422</v>
      </c>
    </row>
    <row r="99" spans="2:4" x14ac:dyDescent="0.35">
      <c r="B99">
        <v>29</v>
      </c>
      <c r="C99">
        <v>-4.1684434148493281</v>
      </c>
      <c r="D99">
        <v>0.35173058922550693</v>
      </c>
    </row>
    <row r="100" spans="2:4" x14ac:dyDescent="0.35">
      <c r="B100">
        <v>30</v>
      </c>
      <c r="C100">
        <v>-4.1899745383034661</v>
      </c>
      <c r="D100">
        <v>0.54031579734281099</v>
      </c>
    </row>
    <row r="101" spans="2:4" x14ac:dyDescent="0.35">
      <c r="B101">
        <v>31</v>
      </c>
      <c r="C101">
        <v>-3.6470064763626131</v>
      </c>
      <c r="D101">
        <v>3.5088063384804968E-2</v>
      </c>
    </row>
    <row r="102" spans="2:4" x14ac:dyDescent="0.35">
      <c r="B102">
        <v>32</v>
      </c>
      <c r="C102">
        <v>-3.8093047397016226</v>
      </c>
      <c r="D102">
        <v>0.19738632672381495</v>
      </c>
    </row>
    <row r="103" spans="2:4" x14ac:dyDescent="0.35">
      <c r="B103">
        <v>33</v>
      </c>
      <c r="C103">
        <v>-3.8464354644756051</v>
      </c>
      <c r="D103">
        <v>0.90897209904558984</v>
      </c>
    </row>
    <row r="104" spans="2:4" x14ac:dyDescent="0.35">
      <c r="B104">
        <v>34</v>
      </c>
      <c r="C104">
        <v>-1.4263750568219871</v>
      </c>
      <c r="D104">
        <v>-0.53973779955084566</v>
      </c>
    </row>
    <row r="105" spans="2:4" ht="15" thickBot="1" x14ac:dyDescent="0.4">
      <c r="B105" s="8">
        <v>35</v>
      </c>
      <c r="C105" s="8">
        <v>-1.8745406149552302</v>
      </c>
      <c r="D105" s="8">
        <v>0.93804717576355567</v>
      </c>
    </row>
    <row r="106" spans="2:4" ht="15" thickBot="1" x14ac:dyDescent="0.4">
      <c r="B106" s="8"/>
      <c r="C106" s="8"/>
      <c r="D106" s="8"/>
    </row>
    <row r="107" spans="2:4" ht="15" thickBot="1" x14ac:dyDescent="0.4">
      <c r="B107" s="8"/>
      <c r="C107" s="8"/>
      <c r="D107" s="8"/>
    </row>
  </sheetData>
  <conditionalFormatting sqref="B4:C38">
    <cfRule type="cellIs" dxfId="27" priority="1" operator="equal">
      <formula>0</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017F1-E46E-448C-8922-1F2DEF8CE5F0}">
  <dimension ref="B1:K106"/>
  <sheetViews>
    <sheetView topLeftCell="A47" workbookViewId="0">
      <selection activeCell="E106" sqref="E106"/>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116</v>
      </c>
    </row>
    <row r="3" spans="2:11" ht="48" x14ac:dyDescent="0.35">
      <c r="C3" s="1" t="s">
        <v>81</v>
      </c>
      <c r="D3" s="1" t="s">
        <v>35</v>
      </c>
      <c r="E3" s="1" t="s">
        <v>36</v>
      </c>
      <c r="F3" s="1" t="s">
        <v>39</v>
      </c>
      <c r="G3" s="1" t="s">
        <v>40</v>
      </c>
      <c r="H3" s="1" t="s">
        <v>41</v>
      </c>
      <c r="I3" s="1" t="s">
        <v>42</v>
      </c>
      <c r="J3" s="1" t="s">
        <v>43</v>
      </c>
      <c r="K3" s="1"/>
    </row>
    <row r="4" spans="2:11" x14ac:dyDescent="0.35">
      <c r="B4" t="s">
        <v>9</v>
      </c>
      <c r="C4" s="14">
        <f>LN(VLOOKUP($B4,'[1]Dati finali'!$B$4:$O$40,'[1]Dati finali'!$N$42,FALSE))</f>
        <v>-6.9077552789821368</v>
      </c>
      <c r="D4" s="2">
        <f>VLOOKUP($B4,'[1]Dati finali'!$B$4:$O$40,'[1]Dati finali'!C$42,FALSE)</f>
        <v>0.23899999999999999</v>
      </c>
      <c r="E4" s="6">
        <f>VLOOKUP($B4,'[1]Dati finali'!$B$4:$O$40,'[1]Dati finali'!D$42,FALSE)</f>
        <v>6258.8910370365938</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VLOOKUP($B4,'[1]Dati finali'!$B$4:$O$40,'[1]Dati finali'!K$42,FALSE)</f>
        <v>27</v>
      </c>
      <c r="K4" s="7"/>
    </row>
    <row r="5" spans="2:11" x14ac:dyDescent="0.35">
      <c r="B5" t="s">
        <v>11</v>
      </c>
      <c r="C5" s="14">
        <f>LN(VLOOKUP($B5,'[1]Dati finali'!$B$4:$O$40,'[1]Dati finali'!$N$42,FALSE))</f>
        <v>-6.9077552789821368</v>
      </c>
      <c r="D5" s="2">
        <f>VLOOKUP($B5,'[1]Dati finali'!$B$4:$O$40,'[1]Dati finali'!C$42,FALSE)</f>
        <v>0.39700000000000002</v>
      </c>
      <c r="E5" s="6">
        <f>VLOOKUP($B5,'[1]Dati finali'!$B$4:$O$40,'[1]Dati finali'!D$42,FALSE)</f>
        <v>6732.3674731561114</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VLOOKUP($B5,'[1]Dati finali'!$B$4:$O$40,'[1]Dati finali'!K$42,FALSE)</f>
        <v>8</v>
      </c>
      <c r="K5" s="7"/>
    </row>
    <row r="6" spans="2:11" x14ac:dyDescent="0.35">
      <c r="B6" t="s">
        <v>19</v>
      </c>
      <c r="C6" s="14">
        <f>LN(VLOOKUP($B6,'[1]Dati finali'!$B$4:$O$40,'[1]Dati finali'!$N$42,FALSE))</f>
        <v>-6.9077552789821368</v>
      </c>
      <c r="D6" s="2">
        <f>VLOOKUP($B6,'[1]Dati finali'!$B$4:$O$40,'[1]Dati finali'!C$42,FALSE)</f>
        <v>0.187</v>
      </c>
      <c r="E6" s="6">
        <f>VLOOKUP($B6,'[1]Dati finali'!$B$4:$O$40,'[1]Dati finali'!D$42,FALSE)</f>
        <v>5002.4066798773592</v>
      </c>
      <c r="F6" s="5">
        <f>VLOOKUP($B6,'[1]Dati finali'!$B$4:$O$40,'[1]Dati finali'!G$42,FALSE)</f>
        <v>1.4122807017543861</v>
      </c>
      <c r="G6" s="2">
        <f>VLOOKUP($B6,'[1]Dati finali'!$B$4:$O$40,'[1]Dati finali'!H$42,FALSE)</f>
        <v>0.37279399585921325</v>
      </c>
      <c r="H6" s="4">
        <f>VLOOKUP($B6,'[1]Dati finali'!$B$4:$O$40,'[1]Dati finali'!I$42,FALSE)</f>
        <v>0.70144000000000006</v>
      </c>
      <c r="I6">
        <f>VLOOKUP($B6,'[1]Dati finali'!$B$4:$O$40,'[1]Dati finali'!J$42,FALSE)</f>
        <v>34585.035786649052</v>
      </c>
      <c r="J6">
        <f>VLOOKUP($B6,'[1]Dati finali'!$B$4:$O$40,'[1]Dati finali'!K$42,FALSE)</f>
        <v>29</v>
      </c>
      <c r="K6" s="7"/>
    </row>
    <row r="7" spans="2:11" x14ac:dyDescent="0.35">
      <c r="B7" t="s">
        <v>26</v>
      </c>
      <c r="C7" s="14">
        <f>LN(VLOOKUP($B7,'[1]Dati finali'!$B$4:$O$40,'[1]Dati finali'!$N$42,FALSE))</f>
        <v>-6.9077552789821368</v>
      </c>
      <c r="D7" s="2">
        <f>VLOOKUP($B7,'[1]Dati finali'!$B$4:$O$40,'[1]Dati finali'!C$42,FALSE)</f>
        <v>0.29899999999999999</v>
      </c>
      <c r="E7" s="6">
        <f>VLOOKUP($B7,'[1]Dati finali'!$B$4:$O$40,'[1]Dati finali'!D$42,FALSE)</f>
        <v>3971.7997613105531</v>
      </c>
      <c r="F7" s="5">
        <f>VLOOKUP($B7,'[1]Dati finali'!$B$4:$O$40,'[1]Dati finali'!G$42,FALSE)</f>
        <v>0.93859649122807032</v>
      </c>
      <c r="G7" s="2">
        <f>VLOOKUP($B7,'[1]Dati finali'!$B$4:$O$40,'[1]Dati finali'!H$42,FALSE)</f>
        <v>0.13689675870348139</v>
      </c>
      <c r="H7" s="4">
        <f>VLOOKUP($B7,'[1]Dati finali'!$B$4:$O$40,'[1]Dati finali'!I$42,FALSE)</f>
        <v>0.60104999999999997</v>
      </c>
      <c r="I7">
        <f>VLOOKUP($B7,'[1]Dati finali'!$B$4:$O$40,'[1]Dati finali'!J$42,FALSE)</f>
        <v>25545.694362817598</v>
      </c>
      <c r="J7">
        <f>VLOOKUP($B7,'[1]Dati finali'!$B$4:$O$40,'[1]Dati finali'!K$42,FALSE)</f>
        <v>38</v>
      </c>
      <c r="K7" s="7"/>
    </row>
    <row r="8" spans="2:11" x14ac:dyDescent="0.35">
      <c r="B8" t="s">
        <v>21</v>
      </c>
      <c r="C8" s="14">
        <f>LN(VLOOKUP($B8,'[1]Dati finali'!$B$4:$O$40,'[1]Dati finali'!$N$42,FALSE))</f>
        <v>-6.2146080984221914</v>
      </c>
      <c r="D8" s="2">
        <f>VLOOKUP($B8,'[1]Dati finali'!$B$4:$O$40,'[1]Dati finali'!C$42,FALSE)</f>
        <v>0.40299999999999997</v>
      </c>
      <c r="E8" s="6">
        <f>VLOOKUP($B8,'[1]Dati finali'!$B$4:$O$40,'[1]Dati finali'!D$42,FALSE)</f>
        <v>3821.1451704373976</v>
      </c>
      <c r="F8" s="5">
        <f>VLOOKUP($B8,'[1]Dati finali'!$B$4:$O$40,'[1]Dati finali'!G$42,FALSE)</f>
        <v>1.0175438596491229</v>
      </c>
      <c r="G8" s="2">
        <f>VLOOKUP($B8,'[1]Dati finali'!$B$4:$O$40,'[1]Dati finali'!H$42,FALSE)</f>
        <v>0.48558139534883721</v>
      </c>
      <c r="H8" s="4">
        <f>VLOOKUP($B8,'[1]Dati finali'!$B$4:$O$40,'[1]Dati finali'!I$42,FALSE)</f>
        <v>0.67516000000000009</v>
      </c>
      <c r="I8">
        <f>VLOOKUP($B8,'[1]Dati finali'!$B$4:$O$40,'[1]Dati finali'!J$42,FALSE)</f>
        <v>28945.214455971793</v>
      </c>
      <c r="J8">
        <f>VLOOKUP($B8,'[1]Dati finali'!$B$4:$O$40,'[1]Dati finali'!K$42,FALSE)</f>
        <v>23</v>
      </c>
      <c r="K8" s="7"/>
    </row>
    <row r="9" spans="2:11" x14ac:dyDescent="0.35">
      <c r="B9" t="s">
        <v>28</v>
      </c>
      <c r="C9" s="14">
        <f>LN(VLOOKUP($B9,'[1]Dati finali'!$B$4:$O$40,'[1]Dati finali'!$N$42,FALSE))</f>
        <v>-6.2146080984221914</v>
      </c>
      <c r="D9" s="2">
        <f>VLOOKUP($B9,'[1]Dati finali'!$B$4:$O$40,'[1]Dati finali'!C$42,FALSE)</f>
        <v>0.17600000000000002</v>
      </c>
      <c r="E9" s="6">
        <f>VLOOKUP($B9,'[1]Dati finali'!$B$4:$O$40,'[1]Dati finali'!D$42,FALSE)</f>
        <v>2584.4117872644297</v>
      </c>
      <c r="F9" s="5">
        <f>VLOOKUP($B9,'[1]Dati finali'!$B$4:$O$40,'[1]Dati finali'!G$42,FALSE)</f>
        <v>1.0175438596491229</v>
      </c>
      <c r="G9" s="2">
        <f>VLOOKUP($B9,'[1]Dati finali'!$B$4:$O$40,'[1]Dati finali'!H$42,FALSE)</f>
        <v>0.41427188940092169</v>
      </c>
      <c r="H9" s="4">
        <f>VLOOKUP($B9,'[1]Dati finali'!$B$4:$O$40,'[1]Dati finali'!I$42,FALSE)</f>
        <v>0.53935999999999995</v>
      </c>
      <c r="I9">
        <f>VLOOKUP($B9,'[1]Dati finali'!$B$4:$O$40,'[1]Dati finali'!J$42,FALSE)</f>
        <v>23383.132051156193</v>
      </c>
      <c r="J9">
        <f>VLOOKUP($B9,'[1]Dati finali'!$B$4:$O$40,'[1]Dati finali'!K$42,FALSE)</f>
        <v>34</v>
      </c>
      <c r="K9" s="7"/>
    </row>
    <row r="10" spans="2:11" x14ac:dyDescent="0.35">
      <c r="B10" t="s">
        <v>7</v>
      </c>
      <c r="C10" s="14">
        <f>LN(VLOOKUP($B10,'[1]Dati finali'!$B$4:$O$40,'[1]Dati finali'!$N$42,FALSE))</f>
        <v>-6.2146080984221914</v>
      </c>
      <c r="D10" s="2">
        <f>VLOOKUP($B10,'[1]Dati finali'!$B$4:$O$40,'[1]Dati finali'!C$42,FALSE)</f>
        <v>0.27800000000000002</v>
      </c>
      <c r="E10" s="6">
        <f>VLOOKUP($B10,'[1]Dati finali'!$B$4:$O$40,'[1]Dati finali'!D$42,FALSE)</f>
        <v>4708.9274575723102</v>
      </c>
      <c r="F10" s="5">
        <f>VLOOKUP($B10,'[1]Dati finali'!$B$4:$O$40,'[1]Dati finali'!G$42,FALSE)</f>
        <v>0.97368421052631593</v>
      </c>
      <c r="G10" s="2">
        <f>VLOOKUP($B10,'[1]Dati finali'!$B$4:$O$40,'[1]Dati finali'!H$42,FALSE)</f>
        <v>0.15651982378854626</v>
      </c>
      <c r="H10" s="4">
        <f>VLOOKUP($B10,'[1]Dati finali'!$B$4:$O$40,'[1]Dati finali'!I$42,FALSE)</f>
        <v>0.74668999999999996</v>
      </c>
      <c r="I10">
        <f>VLOOKUP($B10,'[1]Dati finali'!$B$4:$O$40,'[1]Dati finali'!J$42,FALSE)</f>
        <v>18375.433481661283</v>
      </c>
      <c r="J10">
        <f>VLOOKUP($B10,'[1]Dati finali'!$B$4:$O$40,'[1]Dati finali'!K$42,FALSE)</f>
        <v>33</v>
      </c>
      <c r="K10" s="7"/>
    </row>
    <row r="11" spans="2:11" x14ac:dyDescent="0.35">
      <c r="B11" t="s">
        <v>23</v>
      </c>
      <c r="C11" s="14">
        <f>LN(VLOOKUP($B11,'[1]Dati finali'!$B$4:$O$40,'[1]Dati finali'!$N$42,FALSE))</f>
        <v>-5.521460917862246</v>
      </c>
      <c r="D11" s="2">
        <f>VLOOKUP($B11,'[1]Dati finali'!$B$4:$O$40,'[1]Dati finali'!C$42,FALSE)</f>
        <v>0.23899999999999999</v>
      </c>
      <c r="E11" s="6">
        <f>VLOOKUP($B11,'[1]Dati finali'!$B$4:$O$40,'[1]Dati finali'!D$42,FALSE)</f>
        <v>4924.5440194404428</v>
      </c>
      <c r="F11" s="5">
        <f>VLOOKUP($B11,'[1]Dati finali'!$B$4:$O$40,'[1]Dati finali'!G$42,FALSE)</f>
        <v>1.192982456140351</v>
      </c>
      <c r="G11" s="2">
        <f>VLOOKUP($B11,'[1]Dati finali'!$B$4:$O$40,'[1]Dati finali'!H$42,FALSE)</f>
        <v>0.16675000000000001</v>
      </c>
      <c r="H11" s="4">
        <f>VLOOKUP($B11,'[1]Dati finali'!$B$4:$O$40,'[1]Dati finali'!I$42,FALSE)</f>
        <v>0.94546000000000008</v>
      </c>
      <c r="I11">
        <f>VLOOKUP($B11,'[1]Dati finali'!$B$4:$O$40,'[1]Dati finali'!J$42,FALSE)</f>
        <v>35994.860216078843</v>
      </c>
      <c r="J11">
        <f>VLOOKUP($B11,'[1]Dati finali'!$B$4:$O$40,'[1]Dati finali'!K$42,FALSE)</f>
        <v>9</v>
      </c>
      <c r="K11" s="7"/>
    </row>
    <row r="12" spans="2:11" x14ac:dyDescent="0.35">
      <c r="B12" t="s">
        <v>29</v>
      </c>
      <c r="C12" s="14">
        <f>LN(VLOOKUP($B12,'[1]Dati finali'!$B$4:$O$40,'[1]Dati finali'!$N$42,FALSE))</f>
        <v>-6.2146080984221914</v>
      </c>
      <c r="D12" s="2">
        <f>VLOOKUP($B12,'[1]Dati finali'!$B$4:$O$40,'[1]Dati finali'!C$42,FALSE)</f>
        <v>0.23100000000000001</v>
      </c>
      <c r="E12" s="6">
        <f>VLOOKUP($B12,'[1]Dati finali'!$B$4:$O$40,'[1]Dati finali'!D$42,FALSE)</f>
        <v>5137.0738351939754</v>
      </c>
      <c r="F12" s="5">
        <f>VLOOKUP($B12,'[1]Dati finali'!$B$4:$O$40,'[1]Dati finali'!G$42,FALSE)</f>
        <v>1.1578947368421053</v>
      </c>
      <c r="G12" s="2">
        <f>VLOOKUP($B12,'[1]Dati finali'!$B$4:$O$40,'[1]Dati finali'!H$42,FALSE)</f>
        <v>0.24461254612546127</v>
      </c>
      <c r="H12" s="4">
        <f>VLOOKUP($B12,'[1]Dati finali'!$B$4:$O$40,'[1]Dati finali'!I$42,FALSE)</f>
        <v>0.53750999999999993</v>
      </c>
      <c r="I12">
        <f>VLOOKUP($B12,'[1]Dati finali'!$B$4:$O$40,'[1]Dati finali'!J$42,FALSE)</f>
        <v>27733.754503235035</v>
      </c>
      <c r="J12">
        <f>VLOOKUP($B12,'[1]Dati finali'!$B$4:$O$40,'[1]Dati finali'!K$42,FALSE)</f>
        <v>24</v>
      </c>
      <c r="K12" s="7"/>
    </row>
    <row r="13" spans="2:11" x14ac:dyDescent="0.35">
      <c r="B13" t="s">
        <v>6</v>
      </c>
      <c r="C13" s="14">
        <f>LN(VLOOKUP($B13,'[1]Dati finali'!$B$4:$O$40,'[1]Dati finali'!$N$42,FALSE))</f>
        <v>-5.2983173665480363</v>
      </c>
      <c r="D13" s="2">
        <f>VLOOKUP($B13,'[1]Dati finali'!$B$4:$O$40,'[1]Dati finali'!C$42,FALSE)</f>
        <v>0.40299999999999997</v>
      </c>
      <c r="E13" s="6">
        <f>VLOOKUP($B13,'[1]Dati finali'!$B$4:$O$40,'[1]Dati finali'!D$42,FALSE)</f>
        <v>7709.1230778824656</v>
      </c>
      <c r="F13" s="5">
        <f>VLOOKUP($B13,'[1]Dati finali'!$B$4:$O$40,'[1]Dati finali'!G$42,FALSE)</f>
        <v>1.2543859649122808</v>
      </c>
      <c r="G13" s="2">
        <f>VLOOKUP($B13,'[1]Dati finali'!$B$4:$O$40,'[1]Dati finali'!H$42,FALSE)</f>
        <v>0.16570760233918128</v>
      </c>
      <c r="H13" s="4">
        <f>VLOOKUP($B13,'[1]Dati finali'!$B$4:$O$40,'[1]Dati finali'!I$42,FALSE)</f>
        <v>0.97960999999999998</v>
      </c>
      <c r="I13">
        <f>VLOOKUP($B13,'[1]Dati finali'!$B$4:$O$40,'[1]Dati finali'!J$42,FALSE)</f>
        <v>41965.08520658395</v>
      </c>
      <c r="J13">
        <f>VLOOKUP($B13,'[1]Dati finali'!$B$4:$O$40,'[1]Dati finali'!K$42,FALSE)</f>
        <v>41</v>
      </c>
      <c r="K13" s="7"/>
    </row>
    <row r="14" spans="2:11" x14ac:dyDescent="0.35">
      <c r="B14" t="s">
        <v>20</v>
      </c>
      <c r="C14" s="14">
        <f>LN(VLOOKUP($B14,'[1]Dati finali'!$B$4:$O$40,'[1]Dati finali'!$N$42,FALSE))</f>
        <v>-5.521460917862246</v>
      </c>
      <c r="D14" s="2">
        <f>VLOOKUP($B14,'[1]Dati finali'!$B$4:$O$40,'[1]Dati finali'!C$42,FALSE)</f>
        <v>0.33899999999999997</v>
      </c>
      <c r="E14" s="6">
        <f>VLOOKUP($B14,'[1]Dati finali'!$B$4:$O$40,'[1]Dati finali'!D$42,FALSE)</f>
        <v>3507.4045206547157</v>
      </c>
      <c r="F14" s="5">
        <f>VLOOKUP($B14,'[1]Dati finali'!$B$4:$O$40,'[1]Dati finali'!G$42,FALSE)</f>
        <v>1.0175438596491229</v>
      </c>
      <c r="G14" s="2">
        <f>VLOOKUP($B14,'[1]Dati finali'!$B$4:$O$40,'[1]Dati finali'!H$42,FALSE)</f>
        <v>0.54400000000000004</v>
      </c>
      <c r="H14" s="4">
        <f>VLOOKUP($B14,'[1]Dati finali'!$B$4:$O$40,'[1]Dati finali'!I$42,FALSE)</f>
        <v>0.68075000000000008</v>
      </c>
      <c r="I14">
        <f>VLOOKUP($B14,'[1]Dati finali'!$B$4:$O$40,'[1]Dati finali'!J$42,FALSE)</f>
        <v>24735.816612986935</v>
      </c>
      <c r="J14">
        <f>VLOOKUP($B14,'[1]Dati finali'!$B$4:$O$40,'[1]Dati finali'!K$42,FALSE)</f>
        <v>22</v>
      </c>
      <c r="K14" s="7"/>
    </row>
    <row r="15" spans="2:11" x14ac:dyDescent="0.35">
      <c r="B15" t="s">
        <v>31</v>
      </c>
      <c r="C15" s="14">
        <f>LN(VLOOKUP($B15,'[1]Dati finali'!$B$4:$O$40,'[1]Dati finali'!$N$42,FALSE))</f>
        <v>-5.8091429903140277</v>
      </c>
      <c r="D15" s="2">
        <f>VLOOKUP($B15,'[1]Dati finali'!$B$4:$O$40,'[1]Dati finali'!C$42,FALSE)</f>
        <v>0.36399999999999999</v>
      </c>
      <c r="E15" s="6">
        <f>VLOOKUP($B15,'[1]Dati finali'!$B$4:$O$40,'[1]Dati finali'!D$42,FALSE)</f>
        <v>5355.9870055822093</v>
      </c>
      <c r="F15" s="5">
        <f>VLOOKUP($B15,'[1]Dati finali'!$B$4:$O$40,'[1]Dati finali'!G$42,FALSE)</f>
        <v>1.1052631578947369</v>
      </c>
      <c r="G15" s="2">
        <f>VLOOKUP($B15,'[1]Dati finali'!$B$4:$O$40,'[1]Dati finali'!H$42,FALSE)</f>
        <v>0.38106081573197381</v>
      </c>
      <c r="H15" s="4">
        <f>VLOOKUP($B15,'[1]Dati finali'!$B$4:$O$40,'[1]Dati finali'!I$42,FALSE)</f>
        <v>0.80079999999999996</v>
      </c>
      <c r="I15">
        <f>VLOOKUP($B15,'[1]Dati finali'!$B$4:$O$40,'[1]Dati finali'!J$42,FALSE)</f>
        <v>33331.449418750446</v>
      </c>
      <c r="J15">
        <f>VLOOKUP($B15,'[1]Dati finali'!$B$4:$O$40,'[1]Dati finali'!K$42,FALSE)</f>
        <v>6</v>
      </c>
      <c r="K15" s="7"/>
    </row>
    <row r="16" spans="2:11" x14ac:dyDescent="0.35">
      <c r="B16" t="s">
        <v>8</v>
      </c>
      <c r="C16" s="14">
        <f>LN(VLOOKUP($B16,'[1]Dati finali'!$B$4:$O$40,'[1]Dati finali'!$N$42,FALSE))</f>
        <v>-5.8091429903140277</v>
      </c>
      <c r="D16" s="2">
        <f>VLOOKUP($B16,'[1]Dati finali'!$B$4:$O$40,'[1]Dati finali'!C$42,FALSE)</f>
        <v>0.42499999999999999</v>
      </c>
      <c r="E16" s="6">
        <f>VLOOKUP($B16,'[1]Dati finali'!$B$4:$O$40,'[1]Dati finali'!D$42,FALSE)</f>
        <v>3624.8957527885314</v>
      </c>
      <c r="F16" s="5">
        <f>VLOOKUP($B16,'[1]Dati finali'!$B$4:$O$40,'[1]Dati finali'!G$42,FALSE)</f>
        <v>1.0789473684210527</v>
      </c>
      <c r="G16" s="2">
        <f>VLOOKUP($B16,'[1]Dati finali'!$B$4:$O$40,'[1]Dati finali'!H$42,FALSE)</f>
        <v>8.6530612244897956E-2</v>
      </c>
      <c r="H16" s="4">
        <f>VLOOKUP($B16,'[1]Dati finali'!$B$4:$O$40,'[1]Dati finali'!I$42,FALSE)</f>
        <v>0.66835999999999995</v>
      </c>
      <c r="I16">
        <f>VLOOKUP($B16,'[1]Dati finali'!$B$4:$O$40,'[1]Dati finali'!J$42,FALSE)</f>
        <v>30266.202047392988</v>
      </c>
      <c r="J16">
        <f>VLOOKUP($B16,'[1]Dati finali'!$B$4:$O$40,'[1]Dati finali'!K$42,FALSE)</f>
        <v>40</v>
      </c>
      <c r="K16" s="7"/>
    </row>
    <row r="17" spans="2:11" x14ac:dyDescent="0.35">
      <c r="B17" t="s">
        <v>18</v>
      </c>
      <c r="C17" s="14">
        <f>LN(VLOOKUP($B17,'[1]Dati finali'!$B$4:$O$40,'[1]Dati finali'!$N$42,FALSE))</f>
        <v>-5.2983173665480363</v>
      </c>
      <c r="D17" s="2">
        <f>VLOOKUP($B17,'[1]Dati finali'!$B$4:$O$40,'[1]Dati finali'!C$42,FALSE)</f>
        <v>0.46500000000000002</v>
      </c>
      <c r="E17" s="6">
        <f>VLOOKUP($B17,'[1]Dati finali'!$B$4:$O$40,'[1]Dati finali'!D$42,FALSE)</f>
        <v>5672.0641341079581</v>
      </c>
      <c r="F17" s="5">
        <f>VLOOKUP($B17,'[1]Dati finali'!$B$4:$O$40,'[1]Dati finali'!G$42,FALSE)</f>
        <v>1.2017543859649125</v>
      </c>
      <c r="G17" s="2">
        <f>VLOOKUP($B17,'[1]Dati finali'!$B$4:$O$40,'[1]Dati finali'!H$42,FALSE)</f>
        <v>0.24720394736842105</v>
      </c>
      <c r="H17" s="4">
        <f>VLOOKUP($B17,'[1]Dati finali'!$B$4:$O$40,'[1]Dati finali'!I$42,FALSE)</f>
        <v>0.62946999999999997</v>
      </c>
      <c r="I17">
        <f>VLOOKUP($B17,'[1]Dati finali'!$B$4:$O$40,'[1]Dati finali'!J$42,FALSE)</f>
        <v>66358.098990725048</v>
      </c>
      <c r="J17">
        <f>VLOOKUP($B17,'[1]Dati finali'!$B$4:$O$40,'[1]Dati finali'!K$42,FALSE)</f>
        <v>19</v>
      </c>
      <c r="K17" s="7"/>
    </row>
    <row r="18" spans="2:11" x14ac:dyDescent="0.35">
      <c r="B18" t="s">
        <v>30</v>
      </c>
      <c r="C18" s="14">
        <f>LN(VLOOKUP($B18,'[1]Dati finali'!$B$4:$O$40,'[1]Dati finali'!$N$42,FALSE))</f>
        <v>-5.2983173665480363</v>
      </c>
      <c r="D18" s="2">
        <f>VLOOKUP($B18,'[1]Dati finali'!$B$4:$O$40,'[1]Dati finali'!C$42,FALSE)</f>
        <v>0.32500000000000001</v>
      </c>
      <c r="E18" s="6">
        <f>VLOOKUP($B18,'[1]Dati finali'!$B$4:$O$40,'[1]Dati finali'!D$42,FALSE)</f>
        <v>6727.9993016421113</v>
      </c>
      <c r="F18" s="5">
        <f>VLOOKUP($B18,'[1]Dati finali'!$B$4:$O$40,'[1]Dati finali'!G$42,FALSE)</f>
        <v>1.1578947368421053</v>
      </c>
      <c r="G18" s="2">
        <f>VLOOKUP($B18,'[1]Dati finali'!$B$4:$O$40,'[1]Dati finali'!H$42,FALSE)</f>
        <v>0.30648484848484847</v>
      </c>
      <c r="H18" s="4">
        <f>VLOOKUP($B18,'[1]Dati finali'!$B$4:$O$40,'[1]Dati finali'!I$42,FALSE)</f>
        <v>0.54273000000000005</v>
      </c>
      <c r="I18">
        <f>VLOOKUP($B18,'[1]Dati finali'!$B$4:$O$40,'[1]Dati finali'!J$42,FALSE)</f>
        <v>30586.152876945034</v>
      </c>
      <c r="J18">
        <f>VLOOKUP($B18,'[1]Dati finali'!$B$4:$O$40,'[1]Dati finali'!K$42,FALSE)</f>
        <v>5</v>
      </c>
      <c r="K18" s="7"/>
    </row>
    <row r="19" spans="2:11" x14ac:dyDescent="0.35">
      <c r="B19" t="s">
        <v>16</v>
      </c>
      <c r="C19" s="14">
        <f>LN(VLOOKUP($B19,'[1]Dati finali'!$B$4:$O$40,'[1]Dati finali'!$N$42,FALSE))</f>
        <v>-5.1159958097540823</v>
      </c>
      <c r="D19" s="2">
        <f>VLOOKUP($B19,'[1]Dati finali'!$B$4:$O$40,'[1]Dati finali'!C$42,FALSE)</f>
        <v>0.24100000000000002</v>
      </c>
      <c r="E19" s="6">
        <f>VLOOKUP($B19,'[1]Dati finali'!$B$4:$O$40,'[1]Dati finali'!D$42,FALSE)</f>
        <v>3965.9582334833499</v>
      </c>
      <c r="F19" s="5">
        <f>VLOOKUP($B19,'[1]Dati finali'!$B$4:$O$40,'[1]Dati finali'!G$42,FALSE)</f>
        <v>1.0350877192982457</v>
      </c>
      <c r="G19" s="2">
        <f>VLOOKUP($B19,'[1]Dati finali'!$B$4:$O$40,'[1]Dati finali'!H$42,FALSE)</f>
        <v>0.10078369905956112</v>
      </c>
      <c r="H19" s="4">
        <f>VLOOKUP($B19,'[1]Dati finali'!$B$4:$O$40,'[1]Dati finali'!I$42,FALSE)</f>
        <v>0.71062000000000003</v>
      </c>
      <c r="I19">
        <f>VLOOKUP($B19,'[1]Dati finali'!$B$4:$O$40,'[1]Dati finali'!J$42,FALSE)</f>
        <v>24656.045439859558</v>
      </c>
      <c r="J19">
        <f>VLOOKUP($B19,'[1]Dati finali'!$B$4:$O$40,'[1]Dati finali'!K$42,FALSE)</f>
        <v>28</v>
      </c>
      <c r="K19" s="7"/>
    </row>
    <row r="20" spans="2:11" x14ac:dyDescent="0.35">
      <c r="B20" t="s">
        <v>4</v>
      </c>
      <c r="C20" s="14">
        <f>LN(VLOOKUP($B20,'[1]Dati finali'!$B$4:$O$40,'[1]Dati finali'!$N$42,FALSE))</f>
        <v>-5.8091429903140277</v>
      </c>
      <c r="D20" s="2">
        <f>VLOOKUP($B20,'[1]Dati finali'!$B$4:$O$40,'[1]Dati finali'!C$42,FALSE)</f>
        <v>0.51440529000000002</v>
      </c>
      <c r="E20" s="6">
        <f>VLOOKUP($B20,'[1]Dati finali'!$B$4:$O$40,'[1]Dati finali'!D$42,FALSE)</f>
        <v>7819.7146359093622</v>
      </c>
      <c r="F20" s="5">
        <f>VLOOKUP($B20,'[1]Dati finali'!$B$4:$O$40,'[1]Dati finali'!G$42,FALSE)</f>
        <v>0.92982456140350889</v>
      </c>
      <c r="G20" s="2">
        <f>VLOOKUP($B20,'[1]Dati finali'!$B$4:$O$40,'[1]Dati finali'!H$42,FALSE)</f>
        <v>0.15845754764042702</v>
      </c>
      <c r="H20" s="4">
        <f>VLOOKUP($B20,'[1]Dati finali'!$B$4:$O$40,'[1]Dati finali'!I$42,FALSE)</f>
        <v>0.91535</v>
      </c>
      <c r="I20">
        <f>VLOOKUP($B20,'[1]Dati finali'!$B$4:$O$40,'[1]Dati finali'!J$42,FALSE)</f>
        <v>37964.025726503154</v>
      </c>
      <c r="J20">
        <f>VLOOKUP($B20,'[1]Dati finali'!$B$4:$O$40,'[1]Dati finali'!K$42,FALSE)</f>
        <v>39</v>
      </c>
      <c r="K20" s="7"/>
    </row>
    <row r="21" spans="2:11" x14ac:dyDescent="0.35">
      <c r="B21" t="s">
        <v>0</v>
      </c>
      <c r="C21" s="14">
        <f>LN(VLOOKUP($B21,'[1]Dati finali'!$B$4:$O$40,'[1]Dati finali'!$N$42,FALSE))</f>
        <v>-5.1159958097540823</v>
      </c>
      <c r="D21" s="2">
        <f>VLOOKUP($B21,'[1]Dati finali'!$B$4:$O$40,'[1]Dati finali'!C$42,FALSE)</f>
        <v>0.56714520000000002</v>
      </c>
      <c r="E21" s="6">
        <f>VLOOKUP($B21,'[1]Dati finali'!$B$4:$O$40,'[1]Dati finali'!D$42,FALSE)</f>
        <v>15545.535110560899</v>
      </c>
      <c r="F21" s="5">
        <f>VLOOKUP($B21,'[1]Dati finali'!$B$4:$O$40,'[1]Dati finali'!G$42,FALSE)</f>
        <v>0.71052631578947378</v>
      </c>
      <c r="G21" s="2">
        <f>VLOOKUP($B21,'[1]Dati finali'!$B$4:$O$40,'[1]Dati finali'!H$42,FALSE)</f>
        <v>0.65241799578693949</v>
      </c>
      <c r="H21" s="4">
        <f>VLOOKUP($B21,'[1]Dati finali'!$B$4:$O$40,'[1]Dati finali'!I$42,FALSE)</f>
        <v>0.81349999999999989</v>
      </c>
      <c r="I21">
        <f>VLOOKUP($B21,'[1]Dati finali'!$B$4:$O$40,'[1]Dati finali'!J$42,FALSE)</f>
        <v>40969.205896074651</v>
      </c>
      <c r="J21">
        <f>VLOOKUP($B21,'[1]Dati finali'!$B$4:$O$40,'[1]Dati finali'!K$42,FALSE)</f>
        <v>25</v>
      </c>
      <c r="K21" s="7"/>
    </row>
    <row r="22" spans="2:11" x14ac:dyDescent="0.35">
      <c r="B22" t="s">
        <v>1</v>
      </c>
      <c r="C22" s="14">
        <f>LN(VLOOKUP($B22,'[1]Dati finali'!$B$4:$O$40,'[1]Dati finali'!$N$42,FALSE))</f>
        <v>-5.1159958097540823</v>
      </c>
      <c r="D22" s="2">
        <f>VLOOKUP($B22,'[1]Dati finali'!$B$4:$O$40,'[1]Dati finali'!C$42,FALSE)</f>
        <v>0.46356799999999998</v>
      </c>
      <c r="E22" s="6">
        <f>VLOOKUP($B22,'[1]Dati finali'!$B$4:$O$40,'[1]Dati finali'!D$42,FALSE)</f>
        <v>12984.333107020604</v>
      </c>
      <c r="F22" s="5">
        <f>VLOOKUP($B22,'[1]Dati finali'!$B$4:$O$40,'[1]Dati finali'!G$42,FALSE)</f>
        <v>0.6228070175438597</v>
      </c>
      <c r="G22" s="2">
        <f>VLOOKUP($B22,'[1]Dati finali'!$B$4:$O$40,'[1]Dati finali'!H$42,FALSE)</f>
        <v>0.14652498907518571</v>
      </c>
      <c r="H22" s="4">
        <f>VLOOKUP($B22,'[1]Dati finali'!$B$4:$O$40,'[1]Dati finali'!I$42,FALSE)</f>
        <v>0.82058000000000009</v>
      </c>
      <c r="I22">
        <f>VLOOKUP($B22,'[1]Dati finali'!$B$4:$O$40,'[1]Dati finali'!J$42,FALSE)</f>
        <v>52220.756109073707</v>
      </c>
      <c r="J22">
        <f>VLOOKUP($B22,'[1]Dati finali'!$B$4:$O$40,'[1]Dati finali'!K$42,FALSE)</f>
        <v>26</v>
      </c>
      <c r="K22" s="7"/>
    </row>
    <row r="23" spans="2:11" x14ac:dyDescent="0.35">
      <c r="B23" t="s">
        <v>3</v>
      </c>
      <c r="C23" s="14">
        <f>LN(VLOOKUP($B23,'[1]Dati finali'!$B$4:$O$40,'[1]Dati finali'!$N$42,FALSE))</f>
        <v>-4.5098600061837661</v>
      </c>
      <c r="D23" s="2">
        <f>VLOOKUP($B23,'[1]Dati finali'!$B$4:$O$40,'[1]Dati finali'!C$42,FALSE)</f>
        <v>0.47744723999999999</v>
      </c>
      <c r="E23" s="6">
        <f>VLOOKUP($B23,'[1]Dati finali'!$B$4:$O$40,'[1]Dati finali'!D$42,FALSE)</f>
        <v>10496.5136719641</v>
      </c>
      <c r="F23" s="5">
        <f>VLOOKUP($B23,'[1]Dati finali'!$B$4:$O$40,'[1]Dati finali'!G$42,FALSE)</f>
        <v>1.0701754385964912</v>
      </c>
      <c r="G23" s="2">
        <f>VLOOKUP($B23,'[1]Dati finali'!$B$4:$O$40,'[1]Dati finali'!H$42,FALSE)</f>
        <v>2.8395721925133691E-2</v>
      </c>
      <c r="H23" s="4">
        <f>VLOOKUP($B23,'[1]Dati finali'!$B$4:$O$40,'[1]Dati finali'!I$42,FALSE)</f>
        <v>0.81503000000000003</v>
      </c>
      <c r="I23">
        <f>VLOOKUP($B23,'[1]Dati finali'!$B$4:$O$40,'[1]Dati finali'!J$42,FALSE)</f>
        <v>33627.430244398442</v>
      </c>
      <c r="J23">
        <f>VLOOKUP($B23,'[1]Dati finali'!$B$4:$O$40,'[1]Dati finali'!K$42,FALSE)</f>
        <v>80</v>
      </c>
      <c r="K23" s="7"/>
    </row>
    <row r="24" spans="2:11" x14ac:dyDescent="0.35">
      <c r="B24" t="s">
        <v>14</v>
      </c>
      <c r="C24" s="14">
        <f>LN(VLOOKUP($B24,'[1]Dati finali'!$B$4:$O$40,'[1]Dati finali'!$N$42,FALSE))</f>
        <v>-4.9618451299268242</v>
      </c>
      <c r="D24" s="2">
        <f>VLOOKUP($B24,'[1]Dati finali'!$B$4:$O$40,'[1]Dati finali'!C$42,FALSE)</f>
        <v>0.28600000000000003</v>
      </c>
      <c r="E24" s="6">
        <f>VLOOKUP($B24,'[1]Dati finali'!$B$4:$O$40,'[1]Dati finali'!D$42,FALSE)</f>
        <v>7035.4829747167596</v>
      </c>
      <c r="F24" s="5">
        <f>VLOOKUP($B24,'[1]Dati finali'!$B$4:$O$40,'[1]Dati finali'!G$42,FALSE)</f>
        <v>1.2192982456140351</v>
      </c>
      <c r="G24" s="2">
        <f>VLOOKUP($B24,'[1]Dati finali'!$B$4:$O$40,'[1]Dati finali'!H$42,FALSE)</f>
        <v>0.29015868125096289</v>
      </c>
      <c r="H24" s="4">
        <f>VLOOKUP($B24,'[1]Dati finali'!$B$4:$O$40,'[1]Dati finali'!I$42,FALSE)</f>
        <v>0.77260999999999991</v>
      </c>
      <c r="I24">
        <f>VLOOKUP($B24,'[1]Dati finali'!$B$4:$O$40,'[1]Dati finali'!J$42,FALSE)</f>
        <v>44420.07979267578</v>
      </c>
      <c r="J24">
        <f>VLOOKUP($B24,'[1]Dati finali'!$B$4:$O$40,'[1]Dati finali'!K$42,FALSE)</f>
        <v>30</v>
      </c>
      <c r="K24" s="7"/>
    </row>
    <row r="25" spans="2:11" x14ac:dyDescent="0.35">
      <c r="B25" t="s">
        <v>13</v>
      </c>
      <c r="C25" s="14">
        <f>LN(VLOOKUP($B25,'[1]Dati finali'!$B$4:$O$40,'[1]Dati finali'!$N$42,FALSE))</f>
        <v>-4.4228486291941369</v>
      </c>
      <c r="D25" s="2">
        <f>VLOOKUP($B25,'[1]Dati finali'!$B$4:$O$40,'[1]Dati finali'!C$42,FALSE)</f>
        <v>0.35200000000000004</v>
      </c>
      <c r="E25" s="6">
        <f>VLOOKUP($B25,'[1]Dati finali'!$B$4:$O$40,'[1]Dati finali'!D$42,FALSE)</f>
        <v>6939.5223108140935</v>
      </c>
      <c r="F25" s="5">
        <f>VLOOKUP($B25,'[1]Dati finali'!$B$4:$O$40,'[1]Dati finali'!G$42,FALSE)</f>
        <v>1.2192982456140351</v>
      </c>
      <c r="G25" s="2">
        <f>VLOOKUP($B25,'[1]Dati finali'!$B$4:$O$40,'[1]Dati finali'!H$42,FALSE)</f>
        <v>0.17483279395900755</v>
      </c>
      <c r="H25" s="4">
        <f>VLOOKUP($B25,'[1]Dati finali'!$B$4:$O$40,'[1]Dati finali'!I$42,FALSE)</f>
        <v>0.80180000000000007</v>
      </c>
      <c r="I25">
        <f>VLOOKUP($B25,'[1]Dati finali'!$B$4:$O$40,'[1]Dati finali'!J$42,FALSE)</f>
        <v>37588.058140447843</v>
      </c>
      <c r="J25">
        <f>VLOOKUP($B25,'[1]Dati finali'!$B$4:$O$40,'[1]Dati finali'!K$42,FALSE)</f>
        <v>10</v>
      </c>
      <c r="K25" s="7"/>
    </row>
    <row r="26" spans="2:11" x14ac:dyDescent="0.35">
      <c r="B26" t="s">
        <v>22</v>
      </c>
      <c r="C26" s="14">
        <f>LN(VLOOKUP($B26,'[1]Dati finali'!$B$4:$O$40,'[1]Dati finali'!$N$42,FALSE))</f>
        <v>-4.9618451299268234</v>
      </c>
      <c r="D26" s="2">
        <f>VLOOKUP($B26,'[1]Dati finali'!$B$4:$O$40,'[1]Dati finali'!C$42,FALSE)</f>
        <v>0.39899999999999997</v>
      </c>
      <c r="E26" s="6">
        <f>VLOOKUP($B26,'[1]Dati finali'!$B$4:$O$40,'[1]Dati finali'!D$42,FALSE)</f>
        <v>13914.678448875555</v>
      </c>
      <c r="F26" s="5">
        <f>VLOOKUP($B26,'[1]Dati finali'!$B$4:$O$40,'[1]Dati finali'!G$42,FALSE)</f>
        <v>1.0438596491228072</v>
      </c>
      <c r="G26" s="2">
        <f>VLOOKUP($B26,'[1]Dati finali'!$B$4:$O$40,'[1]Dati finali'!H$42,FALSE)</f>
        <v>0.19813043478260869</v>
      </c>
      <c r="H26" s="4">
        <f>VLOOKUP($B26,'[1]Dati finali'!$B$4:$O$40,'[1]Dati finali'!I$42,FALSE)</f>
        <v>0.90727000000000002</v>
      </c>
      <c r="I26">
        <f>VLOOKUP($B26,'[1]Dati finali'!$B$4:$O$40,'[1]Dati finali'!J$42,FALSE)</f>
        <v>91004.175298679198</v>
      </c>
      <c r="J26">
        <f>VLOOKUP($B26,'[1]Dati finali'!$B$4:$O$40,'[1]Dati finali'!K$42,FALSE)</f>
        <v>20</v>
      </c>
      <c r="K26" s="7"/>
    </row>
    <row r="27" spans="2:11" x14ac:dyDescent="0.35">
      <c r="B27" t="s">
        <v>34</v>
      </c>
      <c r="C27" s="14">
        <f>LN(VLOOKUP($B27,'[1]Dati finali'!$B$4:$O$40,'[1]Dati finali'!$N$42,FALSE))</f>
        <v>-5.2983173665480363</v>
      </c>
      <c r="D27" s="2">
        <f>VLOOKUP($B27,'[1]Dati finali'!$B$4:$O$40,'[1]Dati finali'!C$42,FALSE)</f>
        <v>0.42799999999999999</v>
      </c>
      <c r="E27" s="6">
        <f>VLOOKUP($B27,'[1]Dati finali'!$B$4:$O$40,'[1]Dati finali'!D$42,FALSE)</f>
        <v>5129.5277927901998</v>
      </c>
      <c r="F27" s="5">
        <f>VLOOKUP($B27,'[1]Dati finali'!$B$4:$O$40,'[1]Dati finali'!G$42,FALSE)</f>
        <v>1.2807017543859649</v>
      </c>
      <c r="G27" s="2">
        <f>VLOOKUP($B27,'[1]Dati finali'!$B$4:$O$40,'[1]Dati finali'!H$42,FALSE)</f>
        <v>0.24521508544490278</v>
      </c>
      <c r="H27" s="4">
        <f>VLOOKUP($B27,'[1]Dati finali'!$B$4:$O$40,'[1]Dati finali'!I$42,FALSE)</f>
        <v>0.83143</v>
      </c>
      <c r="I27">
        <f>VLOOKUP($B27,'[1]Dati finali'!$B$4:$O$40,'[1]Dati finali'!J$42,FALSE)</f>
        <v>37955.073294435715</v>
      </c>
      <c r="J27">
        <f>VLOOKUP($B27,'[1]Dati finali'!$B$4:$O$40,'[1]Dati finali'!K$42,FALSE)</f>
        <v>12</v>
      </c>
      <c r="K27" s="7"/>
    </row>
    <row r="28" spans="2:11" x14ac:dyDescent="0.35">
      <c r="B28" t="s">
        <v>27</v>
      </c>
      <c r="C28" s="14">
        <f>LN(VLOOKUP($B28,'[1]Dati finali'!$B$4:$O$40,'[1]Dati finali'!$N$42,FALSE))</f>
        <v>-4.8283137373023015</v>
      </c>
      <c r="D28" s="2">
        <f>VLOOKUP($B28,'[1]Dati finali'!$B$4:$O$40,'[1]Dati finali'!C$42,FALSE)</f>
        <v>0.24</v>
      </c>
      <c r="E28" s="6">
        <f>VLOOKUP($B28,'[1]Dati finali'!$B$4:$O$40,'[1]Dati finali'!D$42,FALSE)</f>
        <v>4662.6007998029436</v>
      </c>
      <c r="F28" s="5">
        <f>VLOOKUP($B28,'[1]Dati finali'!$B$4:$O$40,'[1]Dati finali'!G$42,FALSE)</f>
        <v>1.3508771929824563</v>
      </c>
      <c r="G28" s="2">
        <f>VLOOKUP($B28,'[1]Dati finali'!$B$4:$O$40,'[1]Dati finali'!H$42,FALSE)</f>
        <v>0.53502487562189049</v>
      </c>
      <c r="H28" s="4">
        <f>VLOOKUP($B28,'[1]Dati finali'!$B$4:$O$40,'[1]Dati finali'!I$42,FALSE)</f>
        <v>0.64651999999999998</v>
      </c>
      <c r="I28">
        <f>VLOOKUP($B28,'[1]Dati finali'!$B$4:$O$40,'[1]Dati finali'!J$42,FALSE)</f>
        <v>27783.081655469832</v>
      </c>
      <c r="J28">
        <f>VLOOKUP($B28,'[1]Dati finali'!$B$4:$O$40,'[1]Dati finali'!K$42,FALSE)</f>
        <v>7</v>
      </c>
      <c r="K28" s="7"/>
    </row>
    <row r="29" spans="2:11" x14ac:dyDescent="0.35">
      <c r="B29" t="s">
        <v>5</v>
      </c>
      <c r="C29" s="14">
        <f>LN(VLOOKUP($B29,'[1]Dati finali'!$B$4:$O$40,'[1]Dati finali'!$N$42,FALSE))</f>
        <v>-4.1997050778799272</v>
      </c>
      <c r="D29" s="2">
        <f>VLOOKUP($B29,'[1]Dati finali'!$B$4:$O$40,'[1]Dati finali'!C$42,FALSE)</f>
        <v>0.32400000000000001</v>
      </c>
      <c r="E29" s="6">
        <f>VLOOKUP($B29,'[1]Dati finali'!$B$4:$O$40,'[1]Dati finali'!D$42,FALSE)</f>
        <v>8355.8419518213377</v>
      </c>
      <c r="F29" s="5">
        <f>VLOOKUP($B29,'[1]Dati finali'!$B$4:$O$40,'[1]Dati finali'!G$42,FALSE)</f>
        <v>1.0526315789473684</v>
      </c>
      <c r="G29" s="2">
        <f>VLOOKUP($B29,'[1]Dati finali'!$B$4:$O$40,'[1]Dati finali'!H$42,FALSE)</f>
        <v>0.74774668630338736</v>
      </c>
      <c r="H29" s="4">
        <f>VLOOKUP($B29,'[1]Dati finali'!$B$4:$O$40,'[1]Dati finali'!I$42,FALSE)</f>
        <v>0.58094000000000001</v>
      </c>
      <c r="I29">
        <f>VLOOKUP($B29,'[1]Dati finali'!$B$4:$O$40,'[1]Dati finali'!J$42,FALSE)</f>
        <v>45962.942412958422</v>
      </c>
      <c r="J29">
        <f>VLOOKUP($B29,'[1]Dati finali'!$B$4:$O$40,'[1]Dati finali'!K$42,FALSE)</f>
        <v>18</v>
      </c>
      <c r="K29" s="7"/>
    </row>
    <row r="30" spans="2:11" x14ac:dyDescent="0.35">
      <c r="B30" t="s">
        <v>2</v>
      </c>
      <c r="C30" s="14">
        <f>LN(VLOOKUP($B30,'[1]Dati finali'!$B$4:$O$40,'[1]Dati finali'!$N$42,FALSE))</f>
        <v>-4.0173835210859723</v>
      </c>
      <c r="D30" s="2">
        <f>VLOOKUP($B30,'[1]Dati finali'!$B$4:$O$40,'[1]Dati finali'!C$42,FALSE)</f>
        <v>9.6811743000000006E-2</v>
      </c>
      <c r="E30" s="6">
        <f>VLOOKUP($B30,'[1]Dati finali'!$B$4:$O$40,'[1]Dati finali'!D$42,FALSE)</f>
        <v>3927.0444999890051</v>
      </c>
      <c r="F30" s="5">
        <f>VLOOKUP($B30,'[1]Dati finali'!$B$4:$O$40,'[1]Dati finali'!G$42,FALSE)</f>
        <v>0.8421052631578948</v>
      </c>
      <c r="G30" s="2">
        <f>VLOOKUP($B30,'[1]Dati finali'!$B$4:$O$40,'[1]Dati finali'!H$42,FALSE)</f>
        <v>0.24825304897932565</v>
      </c>
      <c r="H30" s="4">
        <f>VLOOKUP($B30,'[1]Dati finali'!$B$4:$O$40,'[1]Dati finali'!I$42,FALSE)</f>
        <v>0.5796</v>
      </c>
      <c r="I30">
        <f>VLOOKUP($B30,'[1]Dati finali'!$B$4:$O$40,'[1]Dati finali'!J$42,FALSE)</f>
        <v>14742.756017137894</v>
      </c>
      <c r="J30">
        <f>VLOOKUP($B30,'[1]Dati finali'!$B$4:$O$40,'[1]Dati finali'!K$42,FALSE)</f>
        <v>109</v>
      </c>
      <c r="K30" s="7"/>
    </row>
    <row r="31" spans="2:11" x14ac:dyDescent="0.35">
      <c r="B31" t="s">
        <v>24</v>
      </c>
      <c r="C31" s="14">
        <f>LN(VLOOKUP($B31,'[1]Dati finali'!$B$4:$O$40,'[1]Dati finali'!$N$42,FALSE))</f>
        <v>-3.9633162998156966</v>
      </c>
      <c r="D31" s="2">
        <f>VLOOKUP($B31,'[1]Dati finali'!$B$4:$O$40,'[1]Dati finali'!C$42,FALSE)</f>
        <v>0.37200000000000005</v>
      </c>
      <c r="E31" s="6">
        <f>VLOOKUP($B31,'[1]Dati finali'!$B$4:$O$40,'[1]Dati finali'!D$42,FALSE)</f>
        <v>6712.7747582450002</v>
      </c>
      <c r="F31" s="5">
        <f>VLOOKUP($B31,'[1]Dati finali'!$B$4:$O$40,'[1]Dati finali'!G$42,FALSE)</f>
        <v>1.4736842105263159</v>
      </c>
      <c r="G31" s="2">
        <f>VLOOKUP($B31,'[1]Dati finali'!$B$4:$O$40,'[1]Dati finali'!H$42,FALSE)</f>
        <v>0.12103298611111112</v>
      </c>
      <c r="H31" s="4">
        <f>VLOOKUP($B31,'[1]Dati finali'!$B$4:$O$40,'[1]Dati finali'!I$42,FALSE)</f>
        <v>0.91076999999999997</v>
      </c>
      <c r="I31">
        <f>VLOOKUP($B31,'[1]Dati finali'!$B$4:$O$40,'[1]Dati finali'!J$42,FALSE)</f>
        <v>46055.498481981653</v>
      </c>
      <c r="J31">
        <f>VLOOKUP($B31,'[1]Dati finali'!$B$4:$O$40,'[1]Dati finali'!K$42,FALSE)</f>
        <v>36</v>
      </c>
      <c r="K31" s="7"/>
    </row>
    <row r="32" spans="2:11" x14ac:dyDescent="0.35">
      <c r="B32" t="s">
        <v>12</v>
      </c>
      <c r="C32" s="14">
        <f>LN(VLOOKUP($B32,'[1]Dati finali'!$B$4:$O$40,'[1]Dati finali'!$N$42,FALSE))</f>
        <v>-5.521460917862246</v>
      </c>
      <c r="D32" s="2">
        <f>VLOOKUP($B32,'[1]Dati finali'!$B$4:$O$40,'[1]Dati finali'!C$42,FALSE)</f>
        <v>0.43700000000000006</v>
      </c>
      <c r="E32" s="6">
        <f>VLOOKUP($B32,'[1]Dati finali'!$B$4:$O$40,'[1]Dati finali'!D$42,FALSE)</f>
        <v>15249.989380230236</v>
      </c>
      <c r="F32" s="5">
        <f>VLOOKUP($B32,'[1]Dati finali'!$B$4:$O$40,'[1]Dati finali'!G$42,FALSE)</f>
        <v>1.2719298245614037</v>
      </c>
      <c r="G32" s="2">
        <f>VLOOKUP($B32,'[1]Dati finali'!$B$4:$O$40,'[1]Dati finali'!H$42,FALSE)</f>
        <v>0.4419622093023256</v>
      </c>
      <c r="H32" s="4">
        <f>VLOOKUP($B32,'[1]Dati finali'!$B$4:$O$40,'[1]Dati finali'!I$42,FALSE)</f>
        <v>0.85325000000000006</v>
      </c>
      <c r="I32">
        <f>VLOOKUP($B32,'[1]Dati finali'!$B$4:$O$40,'[1]Dati finali'!J$42,FALSE)</f>
        <v>39356.000800448739</v>
      </c>
      <c r="J32">
        <f>VLOOKUP($B32,'[1]Dati finali'!$B$4:$O$40,'[1]Dati finali'!K$42,FALSE)</f>
        <v>1</v>
      </c>
      <c r="K32" s="7"/>
    </row>
    <row r="33" spans="2:11" x14ac:dyDescent="0.35">
      <c r="B33" t="s">
        <v>33</v>
      </c>
      <c r="C33" s="14">
        <f>LN(VLOOKUP($B33,'[1]Dati finali'!$B$4:$O$40,'[1]Dati finali'!$N$42,FALSE))</f>
        <v>-4.1997050778799272</v>
      </c>
      <c r="D33" s="2">
        <f>VLOOKUP($B33,'[1]Dati finali'!$B$4:$O$40,'[1]Dati finali'!C$42,FALSE)</f>
        <v>0.42599999999999999</v>
      </c>
      <c r="E33" s="6">
        <f>VLOOKUP($B33,'[1]Dati finali'!$B$4:$O$40,'[1]Dati finali'!D$42,FALSE)</f>
        <v>7520.1660249450188</v>
      </c>
      <c r="F33" s="5">
        <f>VLOOKUP($B33,'[1]Dati finali'!$B$4:$O$40,'[1]Dati finali'!G$42,FALSE)</f>
        <v>1.2719298245614037</v>
      </c>
      <c r="G33" s="2">
        <f>VLOOKUP($B33,'[1]Dati finali'!$B$4:$O$40,'[1]Dati finali'!H$42,FALSE)</f>
        <v>0.56096439169139467</v>
      </c>
      <c r="H33" s="4">
        <f>VLOOKUP($B33,'[1]Dati finali'!$B$4:$O$40,'[1]Dati finali'!I$42,FALSE)</f>
        <v>0.73760999999999999</v>
      </c>
      <c r="I33">
        <f>VLOOKUP($B33,'[1]Dati finali'!$B$4:$O$40,'[1]Dati finali'!J$42,FALSE)</f>
        <v>56765.024125018397</v>
      </c>
      <c r="J33">
        <f>VLOOKUP($B33,'[1]Dati finali'!$B$4:$O$40,'[1]Dati finali'!K$42,FALSE)</f>
        <v>16</v>
      </c>
      <c r="K33" s="7"/>
    </row>
    <row r="34" spans="2:11" x14ac:dyDescent="0.35">
      <c r="B34" t="s">
        <v>10</v>
      </c>
      <c r="C34" s="14">
        <f>LN(VLOOKUP($B34,'[1]Dati finali'!$B$4:$O$40,'[1]Dati finali'!$N$42,FALSE))</f>
        <v>-5.8091429903140277</v>
      </c>
      <c r="D34" s="2">
        <f>VLOOKUP($B34,'[1]Dati finali'!$B$4:$O$40,'[1]Dati finali'!C$42,FALSE)</f>
        <v>0.39100000000000001</v>
      </c>
      <c r="E34" s="6">
        <f>VLOOKUP($B34,'[1]Dati finali'!$B$4:$O$40,'[1]Dati finali'!D$42,FALSE)</f>
        <v>5858.8015362874821</v>
      </c>
      <c r="F34" s="5">
        <f>VLOOKUP($B34,'[1]Dati finali'!$B$4:$O$40,'[1]Dati finali'!G$42,FALSE)</f>
        <v>1.3596491228070178</v>
      </c>
      <c r="G34" s="2">
        <f>VLOOKUP($B34,'[1]Dati finali'!$B$4:$O$40,'[1]Dati finali'!H$42,FALSE)</f>
        <v>0.60297712418300653</v>
      </c>
      <c r="H34" s="4">
        <f>VLOOKUP($B34,'[1]Dati finali'!$B$4:$O$40,'[1]Dati finali'!I$42,FALSE)</f>
        <v>0.87757000000000007</v>
      </c>
      <c r="I34">
        <f>VLOOKUP($B34,'[1]Dati finali'!$B$4:$O$40,'[1]Dati finali'!J$42,FALSE)</f>
        <v>45056.267280748551</v>
      </c>
      <c r="J34">
        <f>VLOOKUP($B34,'[1]Dati finali'!$B$4:$O$40,'[1]Dati finali'!K$42,FALSE)</f>
        <v>4</v>
      </c>
      <c r="K34" s="7"/>
    </row>
    <row r="35" spans="2:11" x14ac:dyDescent="0.35">
      <c r="B35" t="s">
        <v>32</v>
      </c>
      <c r="C35" s="14">
        <f>LN(VLOOKUP($B35,'[1]Dati finali'!$B$4:$O$40,'[1]Dati finali'!$N$42,FALSE))</f>
        <v>-4.5098600061837661</v>
      </c>
      <c r="D35" s="2">
        <f>VLOOKUP($B35,'[1]Dati finali'!$B$4:$O$40,'[1]Dati finali'!C$42,FALSE)</f>
        <v>0.41899999999999998</v>
      </c>
      <c r="E35" s="6">
        <f>VLOOKUP($B35,'[1]Dati finali'!$B$4:$O$40,'[1]Dati finali'!D$42,FALSE)</f>
        <v>13480.14822439102</v>
      </c>
      <c r="F35" s="5">
        <f>VLOOKUP($B35,'[1]Dati finali'!$B$4:$O$40,'[1]Dati finali'!G$42,FALSE)</f>
        <v>1.2456140350877194</v>
      </c>
      <c r="G35" s="2">
        <f>VLOOKUP($B35,'[1]Dati finali'!$B$4:$O$40,'[1]Dati finali'!H$42,FALSE)</f>
        <v>0.57096156310057655</v>
      </c>
      <c r="H35" s="4">
        <f>VLOOKUP($B35,'[1]Dati finali'!$B$4:$O$40,'[1]Dati finali'!I$42,FALSE)</f>
        <v>0.87146000000000001</v>
      </c>
      <c r="I35">
        <f>VLOOKUP($B35,'[1]Dati finali'!$B$4:$O$40,'[1]Dati finali'!J$42,FALSE)</f>
        <v>44042.249785595603</v>
      </c>
      <c r="J35">
        <f>VLOOKUP($B35,'[1]Dati finali'!$B$4:$O$40,'[1]Dati finali'!K$42,FALSE)</f>
        <v>3</v>
      </c>
      <c r="K35" s="7"/>
    </row>
    <row r="36" spans="2:11" x14ac:dyDescent="0.35">
      <c r="B36" t="s">
        <v>17</v>
      </c>
      <c r="C36" s="14">
        <f>LN(VLOOKUP($B36,'[1]Dati finali'!$B$4:$O$40,'[1]Dati finali'!$N$42,FALSE))</f>
        <v>-3.2188758248682006</v>
      </c>
      <c r="D36" s="2">
        <f>VLOOKUP($B36,'[1]Dati finali'!$B$4:$O$40,'[1]Dati finali'!C$42,FALSE)</f>
        <v>0.42499999999999999</v>
      </c>
      <c r="E36" s="6">
        <f>VLOOKUP($B36,'[1]Dati finali'!$B$4:$O$40,'[1]Dati finali'!D$42,FALSE)</f>
        <v>53832.479091958725</v>
      </c>
      <c r="F36" s="5">
        <f>VLOOKUP($B36,'[1]Dati finali'!$B$4:$O$40,'[1]Dati finali'!G$42,FALSE)</f>
        <v>1.4824561403508774</v>
      </c>
      <c r="G36" s="2">
        <f>VLOOKUP($B36,'[1]Dati finali'!$B$4:$O$40,'[1]Dati finali'!H$42,FALSE)</f>
        <v>0.99986000000000008</v>
      </c>
      <c r="H36" s="4">
        <f>VLOOKUP($B36,'[1]Dati finali'!$B$4:$O$40,'[1]Dati finali'!I$42,FALSE)</f>
        <v>0.93772999999999995</v>
      </c>
      <c r="I36">
        <f>VLOOKUP($B36,'[1]Dati finali'!$B$4:$O$40,'[1]Dati finali'!J$42,FALSE)</f>
        <v>46625.174468334641</v>
      </c>
      <c r="J36">
        <f>VLOOKUP($B36,'[1]Dati finali'!$B$4:$O$40,'[1]Dati finali'!K$42,FALSE)</f>
        <v>2</v>
      </c>
      <c r="K36" s="7"/>
    </row>
    <row r="37" spans="2:11" x14ac:dyDescent="0.35">
      <c r="B37" t="s">
        <v>25</v>
      </c>
      <c r="C37" s="14">
        <f>LN(VLOOKUP($B37,'[1]Dati finali'!$B$4:$O$40,'[1]Dati finali'!$N$42,FALSE))</f>
        <v>-1.5702171992808189</v>
      </c>
      <c r="D37" s="2">
        <f>VLOOKUP($B37,'[1]Dati finali'!$B$4:$O$40,'[1]Dati finali'!C$42,FALSE)</f>
        <v>0.43200000000000005</v>
      </c>
      <c r="E37" s="6">
        <f>VLOOKUP($B37,'[1]Dati finali'!$B$4:$O$40,'[1]Dati finali'!D$42,FALSE)</f>
        <v>22999.93459512827</v>
      </c>
      <c r="F37" s="5">
        <f>VLOOKUP($B37,'[1]Dati finali'!$B$4:$O$40,'[1]Dati finali'!G$42,FALSE)</f>
        <v>1.56140350877193</v>
      </c>
      <c r="G37" s="2">
        <f>VLOOKUP($B37,'[1]Dati finali'!$B$4:$O$40,'[1]Dati finali'!H$42,FALSE)</f>
        <v>0.97569731543624161</v>
      </c>
      <c r="H37" s="4">
        <f>VLOOKUP($B37,'[1]Dati finali'!$B$4:$O$40,'[1]Dati finali'!I$42,FALSE)</f>
        <v>0.81870999999999994</v>
      </c>
      <c r="I37">
        <f>VLOOKUP($B37,'[1]Dati finali'!$B$4:$O$40,'[1]Dati finali'!J$42,FALSE)</f>
        <v>53872.17663996949</v>
      </c>
      <c r="J37">
        <f>VLOOKUP($B37,'[1]Dati finali'!$B$4:$O$40,'[1]Dati finali'!K$42,FALSE)</f>
        <v>17</v>
      </c>
      <c r="K37" s="7"/>
    </row>
    <row r="41" spans="2:11" x14ac:dyDescent="0.35">
      <c r="B41" t="s">
        <v>46</v>
      </c>
    </row>
    <row r="42" spans="2:11" ht="15" thickBot="1" x14ac:dyDescent="0.4"/>
    <row r="43" spans="2:11" x14ac:dyDescent="0.35">
      <c r="B43" s="10" t="s">
        <v>47</v>
      </c>
      <c r="C43" s="10"/>
    </row>
    <row r="44" spans="2:11" x14ac:dyDescent="0.35">
      <c r="B44" t="s">
        <v>48</v>
      </c>
      <c r="C44">
        <v>0.77397960513460262</v>
      </c>
    </row>
    <row r="45" spans="2:11" x14ac:dyDescent="0.35">
      <c r="B45" t="s">
        <v>49</v>
      </c>
      <c r="C45">
        <v>0.59904442916431544</v>
      </c>
    </row>
    <row r="46" spans="2:11" x14ac:dyDescent="0.35">
      <c r="B46" t="s">
        <v>50</v>
      </c>
      <c r="C46" s="25">
        <v>0.49109485240086193</v>
      </c>
    </row>
    <row r="47" spans="2:11" x14ac:dyDescent="0.35">
      <c r="B47" t="s">
        <v>51</v>
      </c>
      <c r="C47">
        <v>0.79919797287975625</v>
      </c>
    </row>
    <row r="48" spans="2:11"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7</v>
      </c>
      <c r="D52">
        <v>24.811034759530472</v>
      </c>
      <c r="E52">
        <v>3.5444335370757818</v>
      </c>
      <c r="F52">
        <v>5.5492985440506404</v>
      </c>
      <c r="G52">
        <v>5.4374834370337299E-4</v>
      </c>
    </row>
    <row r="53" spans="2:10" x14ac:dyDescent="0.35">
      <c r="B53" t="s">
        <v>55</v>
      </c>
      <c r="C53">
        <v>26</v>
      </c>
      <c r="D53">
        <v>16.606652396232903</v>
      </c>
      <c r="E53">
        <v>0.63871739985511167</v>
      </c>
    </row>
    <row r="54" spans="2:10" ht="15" thickBot="1" x14ac:dyDescent="0.4">
      <c r="B54" s="8" t="s">
        <v>56</v>
      </c>
      <c r="C54" s="8">
        <v>33</v>
      </c>
      <c r="D54" s="8">
        <v>41.417687155763375</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-9.9141195133916096</v>
      </c>
      <c r="D57">
        <v>1.3077564688344794</v>
      </c>
      <c r="E57">
        <v>-7.5810135523377964</v>
      </c>
      <c r="F57">
        <v>4.7773510525448363E-8</v>
      </c>
      <c r="G57">
        <v>-12.602251433656534</v>
      </c>
      <c r="H57">
        <v>-7.2259875931266864</v>
      </c>
      <c r="I57">
        <v>-12.602251433656534</v>
      </c>
      <c r="J57">
        <v>-7.2259875931266864</v>
      </c>
    </row>
    <row r="58" spans="2:10" x14ac:dyDescent="0.35">
      <c r="B58" t="s">
        <v>35</v>
      </c>
      <c r="C58">
        <v>0.85390986136723357</v>
      </c>
      <c r="D58">
        <v>1.7987003719332006</v>
      </c>
      <c r="E58">
        <v>0.47473713504015758</v>
      </c>
      <c r="F58">
        <v>0.63893779301016196</v>
      </c>
      <c r="G58">
        <v>-2.8433717044393454</v>
      </c>
      <c r="H58">
        <v>4.5511914271738121</v>
      </c>
      <c r="I58">
        <v>-2.8433717044393454</v>
      </c>
      <c r="J58">
        <v>4.5511914271738121</v>
      </c>
    </row>
    <row r="59" spans="2:10" x14ac:dyDescent="0.35">
      <c r="B59" t="s">
        <v>36</v>
      </c>
      <c r="C59">
        <v>2.1193976086902834E-5</v>
      </c>
      <c r="D59">
        <v>2.2481083815885293E-5</v>
      </c>
      <c r="E59">
        <v>0.94274707840940575</v>
      </c>
      <c r="F59">
        <v>0.35448851339589582</v>
      </c>
      <c r="G59">
        <v>-2.5016553509247241E-5</v>
      </c>
      <c r="H59">
        <v>6.7404505683052907E-5</v>
      </c>
      <c r="I59">
        <v>-2.5016553509247241E-5</v>
      </c>
      <c r="J59">
        <v>6.7404505683052907E-5</v>
      </c>
    </row>
    <row r="60" spans="2:10" x14ac:dyDescent="0.35">
      <c r="B60" t="s">
        <v>39</v>
      </c>
      <c r="C60">
        <v>1.5474953420111304</v>
      </c>
      <c r="D60">
        <v>0.8371032098477883</v>
      </c>
      <c r="E60">
        <v>1.8486314755530728</v>
      </c>
      <c r="F60" s="24">
        <v>7.59147433187638E-2</v>
      </c>
      <c r="G60">
        <v>-0.17319494901344101</v>
      </c>
      <c r="H60">
        <v>3.268185633035702</v>
      </c>
      <c r="I60">
        <v>-0.17319494901344101</v>
      </c>
      <c r="J60">
        <v>3.268185633035702</v>
      </c>
    </row>
    <row r="61" spans="2:10" x14ac:dyDescent="0.35">
      <c r="B61" t="s">
        <v>40</v>
      </c>
      <c r="C61">
        <v>1.9916254951392662</v>
      </c>
      <c r="D61">
        <v>0.81769426308014115</v>
      </c>
      <c r="E61">
        <v>2.435660350162038</v>
      </c>
      <c r="F61" s="25">
        <v>2.2026695115376381E-2</v>
      </c>
      <c r="G61">
        <v>0.31083086556864603</v>
      </c>
      <c r="H61">
        <v>3.6724201247098867</v>
      </c>
      <c r="I61">
        <v>0.31083086556864603</v>
      </c>
      <c r="J61">
        <v>3.6724201247098867</v>
      </c>
    </row>
    <row r="62" spans="2:10" x14ac:dyDescent="0.35">
      <c r="B62" t="s">
        <v>41</v>
      </c>
      <c r="C62">
        <v>0.49578287315587333</v>
      </c>
      <c r="D62">
        <v>1.5152488432143829</v>
      </c>
      <c r="E62">
        <v>0.32719567837065039</v>
      </c>
      <c r="F62">
        <v>0.74613969496362231</v>
      </c>
      <c r="G62">
        <v>-2.61885573094085</v>
      </c>
      <c r="H62">
        <v>3.6104214772525962</v>
      </c>
      <c r="I62">
        <v>-2.61885573094085</v>
      </c>
      <c r="J62">
        <v>3.6104214772525962</v>
      </c>
    </row>
    <row r="63" spans="2:10" x14ac:dyDescent="0.35">
      <c r="B63" t="s">
        <v>42</v>
      </c>
      <c r="C63">
        <v>1.9465771282057933E-5</v>
      </c>
      <c r="D63">
        <v>1.1903865521418865E-5</v>
      </c>
      <c r="E63">
        <v>1.635247915648306</v>
      </c>
      <c r="F63">
        <v>0.11404792230815376</v>
      </c>
      <c r="G63">
        <v>-5.0029747308644367E-6</v>
      </c>
      <c r="H63">
        <v>4.3934517294980305E-5</v>
      </c>
      <c r="I63">
        <v>-5.0029747308644367E-6</v>
      </c>
      <c r="J63">
        <v>4.3934517294980305E-5</v>
      </c>
    </row>
    <row r="64" spans="2:10" ht="15" thickBot="1" x14ac:dyDescent="0.4">
      <c r="B64" s="8" t="s">
        <v>43</v>
      </c>
      <c r="C64" s="8">
        <v>2.4953376986701026E-2</v>
      </c>
      <c r="D64" s="8">
        <v>7.6498310494381551E-3</v>
      </c>
      <c r="E64" s="8">
        <v>3.2619513849961086</v>
      </c>
      <c r="F64" s="26">
        <v>3.0885235339164004E-3</v>
      </c>
      <c r="G64" s="8">
        <v>9.2289240639365951E-3</v>
      </c>
      <c r="H64" s="8">
        <v>4.067782990946546E-2</v>
      </c>
      <c r="I64" s="8">
        <v>9.2289240639365951E-3</v>
      </c>
      <c r="J64" s="8">
        <v>4.067782990946546E-2</v>
      </c>
    </row>
    <row r="68" spans="2:4" x14ac:dyDescent="0.35">
      <c r="B68" t="s">
        <v>70</v>
      </c>
    </row>
    <row r="69" spans="2:4" ht="15" thickBot="1" x14ac:dyDescent="0.4"/>
    <row r="70" spans="2:4" x14ac:dyDescent="0.35">
      <c r="B70" s="9" t="s">
        <v>71</v>
      </c>
      <c r="C70" s="9" t="s">
        <v>82</v>
      </c>
      <c r="D70" s="9" t="s">
        <v>73</v>
      </c>
    </row>
    <row r="71" spans="2:4" x14ac:dyDescent="0.35">
      <c r="B71">
        <v>1</v>
      </c>
      <c r="C71">
        <v>-6.1054969681748394</v>
      </c>
      <c r="D71">
        <v>-0.80225831080729737</v>
      </c>
    </row>
    <row r="72" spans="2:4" x14ac:dyDescent="0.35">
      <c r="B72">
        <v>2</v>
      </c>
      <c r="C72">
        <v>-6.5558359920078306</v>
      </c>
      <c r="D72">
        <v>-0.35191928697430619</v>
      </c>
    </row>
    <row r="73" spans="2:4" x14ac:dyDescent="0.35">
      <c r="B73">
        <v>3</v>
      </c>
      <c r="C73">
        <v>-4.975819380034995</v>
      </c>
      <c r="D73">
        <v>-1.9319358989471418</v>
      </c>
    </row>
    <row r="74" spans="2:4" x14ac:dyDescent="0.35">
      <c r="B74">
        <v>4</v>
      </c>
      <c r="C74">
        <v>-6.1060161975274738</v>
      </c>
      <c r="D74">
        <v>-0.80173908145466299</v>
      </c>
    </row>
    <row r="75" spans="2:4" x14ac:dyDescent="0.35">
      <c r="B75">
        <v>5</v>
      </c>
      <c r="C75">
        <v>-5.4751665502085851</v>
      </c>
      <c r="D75">
        <v>-0.7394415482136063</v>
      </c>
    </row>
    <row r="76" spans="2:4" x14ac:dyDescent="0.35">
      <c r="B76">
        <v>6</v>
      </c>
      <c r="C76">
        <v>-5.7383476078443989</v>
      </c>
      <c r="D76">
        <v>-0.47626049057779252</v>
      </c>
    </row>
    <row r="77" spans="2:4" x14ac:dyDescent="0.35">
      <c r="B77">
        <v>7</v>
      </c>
      <c r="C77">
        <v>-6.2070814845889561</v>
      </c>
      <c r="D77">
        <v>-7.5266138332352739E-3</v>
      </c>
    </row>
    <row r="78" spans="2:4" x14ac:dyDescent="0.35">
      <c r="B78">
        <v>8</v>
      </c>
      <c r="C78">
        <v>-6.0334350586151597</v>
      </c>
      <c r="D78">
        <v>0.5119741407529137</v>
      </c>
    </row>
    <row r="79" spans="2:4" x14ac:dyDescent="0.35">
      <c r="B79">
        <v>9</v>
      </c>
      <c r="C79">
        <v>-5.9237497985157077</v>
      </c>
      <c r="D79">
        <v>-0.29085829990648371</v>
      </c>
    </row>
    <row r="80" spans="2:4" x14ac:dyDescent="0.35">
      <c r="B80">
        <v>10</v>
      </c>
      <c r="C80">
        <v>-4.8097778784635752</v>
      </c>
      <c r="D80">
        <v>-0.48853948808446113</v>
      </c>
    </row>
    <row r="81" spans="2:4" x14ac:dyDescent="0.35">
      <c r="B81">
        <v>11</v>
      </c>
      <c r="C81">
        <v>-5.5242393371238441</v>
      </c>
      <c r="D81">
        <v>2.778419261598053E-3</v>
      </c>
    </row>
    <row r="82" spans="2:4" x14ac:dyDescent="0.35">
      <c r="B82">
        <v>12</v>
      </c>
      <c r="C82">
        <v>-5.824896081358574</v>
      </c>
      <c r="D82">
        <v>1.5753091044546252E-2</v>
      </c>
    </row>
    <row r="83" spans="2:4" x14ac:dyDescent="0.35">
      <c r="B83">
        <v>13</v>
      </c>
      <c r="C83">
        <v>-5.7137277808431186</v>
      </c>
      <c r="D83">
        <v>-9.541520947090909E-2</v>
      </c>
    </row>
    <row r="84" spans="2:4" x14ac:dyDescent="0.35">
      <c r="B84">
        <v>14</v>
      </c>
      <c r="C84">
        <v>-4.9668846520556604</v>
      </c>
      <c r="D84">
        <v>-0.33143271449237588</v>
      </c>
    </row>
    <row r="85" spans="2:4" x14ac:dyDescent="0.35">
      <c r="B85">
        <v>15</v>
      </c>
      <c r="C85">
        <v>-6.1025398222348137</v>
      </c>
      <c r="D85">
        <v>0.80422245568677742</v>
      </c>
    </row>
    <row r="86" spans="2:4" x14ac:dyDescent="0.35">
      <c r="B86">
        <v>16</v>
      </c>
      <c r="C86">
        <v>-6.2907992819095906</v>
      </c>
      <c r="D86">
        <v>1.1748034721555083</v>
      </c>
    </row>
    <row r="87" spans="2:4" x14ac:dyDescent="0.35">
      <c r="B87">
        <v>17</v>
      </c>
      <c r="C87">
        <v>-5.3886500519210374</v>
      </c>
      <c r="D87">
        <v>-0.42049293839299029</v>
      </c>
    </row>
    <row r="88" spans="2:4" x14ac:dyDescent="0.35">
      <c r="B88">
        <v>18</v>
      </c>
      <c r="C88">
        <v>-4.876797473375353</v>
      </c>
      <c r="D88">
        <v>-0.23919833637872934</v>
      </c>
    </row>
    <row r="89" spans="2:4" x14ac:dyDescent="0.35">
      <c r="B89">
        <v>19</v>
      </c>
      <c r="C89">
        <v>-5.9153361125608059</v>
      </c>
      <c r="D89">
        <v>0.79934030280672363</v>
      </c>
    </row>
    <row r="90" spans="2:4" x14ac:dyDescent="0.35">
      <c r="B90">
        <v>20</v>
      </c>
      <c r="C90">
        <v>-4.5163826570266838</v>
      </c>
      <c r="D90">
        <v>6.5226508429176988E-3</v>
      </c>
    </row>
    <row r="91" spans="2:4" x14ac:dyDescent="0.35">
      <c r="B91">
        <v>21</v>
      </c>
      <c r="C91">
        <v>-5.0597264234841743</v>
      </c>
      <c r="D91">
        <v>9.7881293557350091E-2</v>
      </c>
    </row>
    <row r="92" spans="2:4" x14ac:dyDescent="0.35">
      <c r="B92">
        <v>22</v>
      </c>
      <c r="C92">
        <v>-5.8526743465731244</v>
      </c>
      <c r="D92">
        <v>1.4298257173789874</v>
      </c>
    </row>
    <row r="93" spans="2:4" x14ac:dyDescent="0.35">
      <c r="B93">
        <v>23</v>
      </c>
      <c r="C93">
        <v>-4.5481896172581404</v>
      </c>
      <c r="D93">
        <v>-0.41365551266868295</v>
      </c>
    </row>
    <row r="94" spans="2:4" x14ac:dyDescent="0.35">
      <c r="B94">
        <v>24</v>
      </c>
      <c r="C94">
        <v>-5.5192003341547187</v>
      </c>
      <c r="D94">
        <v>0.22088296760668236</v>
      </c>
    </row>
    <row r="95" spans="2:4" x14ac:dyDescent="0.35">
      <c r="B95">
        <v>25</v>
      </c>
      <c r="C95">
        <v>-5.4182904551422233</v>
      </c>
      <c r="D95">
        <v>0.58997671783992178</v>
      </c>
    </row>
    <row r="96" spans="2:4" x14ac:dyDescent="0.35">
      <c r="B96">
        <v>26</v>
      </c>
      <c r="C96">
        <v>-4.7103003616203418</v>
      </c>
      <c r="D96">
        <v>0.51059528374041463</v>
      </c>
    </row>
    <row r="97" spans="2:4" x14ac:dyDescent="0.35">
      <c r="B97">
        <v>27</v>
      </c>
      <c r="C97">
        <v>-4.6563872887812625</v>
      </c>
      <c r="D97">
        <v>0.63900376769529021</v>
      </c>
    </row>
    <row r="98" spans="2:4" x14ac:dyDescent="0.35">
      <c r="B98">
        <v>28</v>
      </c>
      <c r="C98">
        <v>-4.6862512863466073</v>
      </c>
      <c r="D98">
        <v>0.72293498653091071</v>
      </c>
    </row>
    <row r="99" spans="2:4" x14ac:dyDescent="0.35">
      <c r="B99">
        <v>29</v>
      </c>
      <c r="C99">
        <v>-5.1551492872506355</v>
      </c>
      <c r="D99">
        <v>-0.36631163061161054</v>
      </c>
    </row>
    <row r="100" spans="2:4" x14ac:dyDescent="0.35">
      <c r="B100">
        <v>30</v>
      </c>
      <c r="C100">
        <v>-4.435511817021438</v>
      </c>
      <c r="D100">
        <v>0.23580673914151085</v>
      </c>
    </row>
    <row r="101" spans="2:4" x14ac:dyDescent="0.35">
      <c r="B101">
        <v>31</v>
      </c>
      <c r="C101">
        <v>-4.7391614824645005</v>
      </c>
      <c r="D101">
        <v>-1.0699815078495272</v>
      </c>
    </row>
    <row r="102" spans="2:4" x14ac:dyDescent="0.35">
      <c r="B102">
        <v>32</v>
      </c>
      <c r="C102">
        <v>-4.841678384631293</v>
      </c>
      <c r="D102">
        <v>0.33181837844752682</v>
      </c>
    </row>
    <row r="103" spans="2:4" x14ac:dyDescent="0.35">
      <c r="B103">
        <v>33</v>
      </c>
      <c r="C103">
        <v>-2.7024306984336288</v>
      </c>
      <c r="D103">
        <v>-0.51644512643457174</v>
      </c>
    </row>
    <row r="104" spans="2:4" ht="15" thickBot="1" x14ac:dyDescent="0.4">
      <c r="B104" s="8">
        <v>34</v>
      </c>
      <c r="C104" s="8">
        <v>-2.8195088098897005</v>
      </c>
      <c r="D104" s="8">
        <v>1.2492916106088816</v>
      </c>
    </row>
    <row r="105" spans="2:4" ht="15" thickBot="1" x14ac:dyDescent="0.4">
      <c r="B105" s="8">
        <v>34</v>
      </c>
      <c r="C105" s="8">
        <v>-2.5542752825341197</v>
      </c>
      <c r="D105" s="8">
        <v>0.9840580832533008</v>
      </c>
    </row>
    <row r="106" spans="2:4" ht="15" thickBot="1" x14ac:dyDescent="0.4">
      <c r="B106" s="8">
        <v>34</v>
      </c>
      <c r="C106" s="8">
        <v>-2.5704680994703479</v>
      </c>
      <c r="D106" s="8">
        <v>1.000250900189529</v>
      </c>
    </row>
  </sheetData>
  <conditionalFormatting sqref="B4:C37">
    <cfRule type="cellIs" dxfId="26" priority="1" operator="equal">
      <formula>0</formula>
    </cfRule>
  </conditionalFormatting>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50C80-0648-406A-B0C7-8167E346ABCA}">
  <dimension ref="B1:J106"/>
  <sheetViews>
    <sheetView topLeftCell="A47" workbookViewId="0">
      <selection activeCell="E106" sqref="E106"/>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6.1796875" customWidth="1"/>
    <col min="7" max="7" width="19.1796875" customWidth="1"/>
    <col min="8" max="8" width="14.81640625" bestFit="1" customWidth="1"/>
    <col min="9" max="9" width="16.90625" bestFit="1" customWidth="1"/>
    <col min="10" max="10" width="19.26953125" customWidth="1"/>
  </cols>
  <sheetData>
    <row r="1" spans="2:10" x14ac:dyDescent="0.35">
      <c r="B1" t="s">
        <v>88</v>
      </c>
    </row>
    <row r="3" spans="2:10" ht="48" x14ac:dyDescent="0.35">
      <c r="C3" s="1" t="s">
        <v>80</v>
      </c>
      <c r="D3" s="1" t="s">
        <v>35</v>
      </c>
      <c r="E3" s="1" t="s">
        <v>36</v>
      </c>
      <c r="F3" s="1" t="s">
        <v>39</v>
      </c>
      <c r="G3" s="1" t="s">
        <v>40</v>
      </c>
      <c r="H3" s="1" t="s">
        <v>41</v>
      </c>
      <c r="I3" s="1" t="s">
        <v>42</v>
      </c>
      <c r="J3" s="1" t="s">
        <v>43</v>
      </c>
    </row>
    <row r="4" spans="2:10" x14ac:dyDescent="0.35">
      <c r="B4" t="s">
        <v>9</v>
      </c>
      <c r="C4" s="14">
        <f>LN(VLOOKUP($B4,'[1]Dati finali'!$B$4:$O$40,'[1]Dati finali'!$O$42,FALSE))</f>
        <v>-6.9077552789821368</v>
      </c>
      <c r="D4" s="2">
        <f>VLOOKUP($B4,'[1]Dati finali'!$B$4:$O$40,'[1]Dati finali'!C$42,FALSE)</f>
        <v>0.23899999999999999</v>
      </c>
      <c r="E4" s="6">
        <f>VLOOKUP($B4,'[1]Dati finali'!$B$4:$O$40,'[1]Dati finali'!D$42,FALSE)</f>
        <v>6258.8910370365938</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VLOOKUP($B4,'[1]Dati finali'!$B$4:$O$40,'[1]Dati finali'!K$42,FALSE)</f>
        <v>27</v>
      </c>
    </row>
    <row r="5" spans="2:10" x14ac:dyDescent="0.35">
      <c r="B5" t="s">
        <v>11</v>
      </c>
      <c r="C5" s="14">
        <f>LN(VLOOKUP($B5,'[1]Dati finali'!$B$4:$O$40,'[1]Dati finali'!$O$42,FALSE))</f>
        <v>-6.9077552789821368</v>
      </c>
      <c r="D5" s="2">
        <f>VLOOKUP($B5,'[1]Dati finali'!$B$4:$O$40,'[1]Dati finali'!C$42,FALSE)</f>
        <v>0.39700000000000002</v>
      </c>
      <c r="E5" s="6">
        <f>VLOOKUP($B5,'[1]Dati finali'!$B$4:$O$40,'[1]Dati finali'!D$42,FALSE)</f>
        <v>6732.3674731561114</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VLOOKUP($B5,'[1]Dati finali'!$B$4:$O$40,'[1]Dati finali'!K$42,FALSE)</f>
        <v>8</v>
      </c>
    </row>
    <row r="6" spans="2:10" x14ac:dyDescent="0.35">
      <c r="B6" t="s">
        <v>15</v>
      </c>
      <c r="C6" s="14">
        <f>LN(VLOOKUP($B6,'[1]Dati finali'!$B$4:$O$40,'[1]Dati finali'!$O$42,FALSE))</f>
        <v>-6.2146080984221914</v>
      </c>
      <c r="D6" s="2">
        <f>VLOOKUP($B6,'[1]Dati finali'!$B$4:$O$40,'[1]Dati finali'!C$42,FALSE)</f>
        <v>0.31</v>
      </c>
      <c r="E6" s="6">
        <f>VLOOKUP($B6,'[1]Dati finali'!$B$4:$O$40,'[1]Dati finali'!D$42,FALSE)</f>
        <v>5062.6064215523229</v>
      </c>
      <c r="F6" s="5">
        <f>VLOOKUP($B6,'[1]Dati finali'!$B$4:$O$40,'[1]Dati finali'!G$42,FALSE)</f>
        <v>1.3508771929824563</v>
      </c>
      <c r="G6" s="2">
        <f>VLOOKUP($B6,'[1]Dati finali'!$B$4:$O$40,'[1]Dati finali'!H$42,FALSE)</f>
        <v>0.28974708171206226</v>
      </c>
      <c r="H6" s="4">
        <f>VLOOKUP($B6,'[1]Dati finali'!$B$4:$O$40,'[1]Dati finali'!I$42,FALSE)</f>
        <v>0.78724000000000005</v>
      </c>
      <c r="I6">
        <f>VLOOKUP($B6,'[1]Dati finali'!$B$4:$O$40,'[1]Dati finali'!J$42,FALSE)</f>
        <v>24212.197302170782</v>
      </c>
      <c r="J6">
        <f>VLOOKUP($B6,'[1]Dati finali'!$B$4:$O$40,'[1]Dati finali'!K$42,FALSE)</f>
        <v>21</v>
      </c>
    </row>
    <row r="7" spans="2:10" x14ac:dyDescent="0.35">
      <c r="B7" t="s">
        <v>19</v>
      </c>
      <c r="C7" s="14">
        <f>LN(VLOOKUP($B7,'[1]Dati finali'!$B$4:$O$40,'[1]Dati finali'!$O$42,FALSE))</f>
        <v>-6.9077552789821368</v>
      </c>
      <c r="D7" s="2">
        <f>VLOOKUP($B7,'[1]Dati finali'!$B$4:$O$40,'[1]Dati finali'!C$42,FALSE)</f>
        <v>0.187</v>
      </c>
      <c r="E7" s="6">
        <f>VLOOKUP($B7,'[1]Dati finali'!$B$4:$O$40,'[1]Dati finali'!D$42,FALSE)</f>
        <v>5002.4066798773592</v>
      </c>
      <c r="F7" s="5">
        <f>VLOOKUP($B7,'[1]Dati finali'!$B$4:$O$40,'[1]Dati finali'!G$42,FALSE)</f>
        <v>1.4122807017543861</v>
      </c>
      <c r="G7" s="2">
        <f>VLOOKUP($B7,'[1]Dati finali'!$B$4:$O$40,'[1]Dati finali'!H$42,FALSE)</f>
        <v>0.37279399585921325</v>
      </c>
      <c r="H7" s="4">
        <f>VLOOKUP($B7,'[1]Dati finali'!$B$4:$O$40,'[1]Dati finali'!I$42,FALSE)</f>
        <v>0.70144000000000006</v>
      </c>
      <c r="I7">
        <f>VLOOKUP($B7,'[1]Dati finali'!$B$4:$O$40,'[1]Dati finali'!J$42,FALSE)</f>
        <v>34585.035786649052</v>
      </c>
      <c r="J7">
        <f>VLOOKUP($B7,'[1]Dati finali'!$B$4:$O$40,'[1]Dati finali'!K$42,FALSE)</f>
        <v>29</v>
      </c>
    </row>
    <row r="8" spans="2:10" x14ac:dyDescent="0.35">
      <c r="B8" t="s">
        <v>26</v>
      </c>
      <c r="C8" s="14">
        <f>LN(VLOOKUP($B8,'[1]Dati finali'!$B$4:$O$40,'[1]Dati finali'!$O$42,FALSE))</f>
        <v>-6.9077552789821368</v>
      </c>
      <c r="D8" s="2">
        <f>VLOOKUP($B8,'[1]Dati finali'!$B$4:$O$40,'[1]Dati finali'!C$42,FALSE)</f>
        <v>0.29899999999999999</v>
      </c>
      <c r="E8" s="6">
        <f>VLOOKUP($B8,'[1]Dati finali'!$B$4:$O$40,'[1]Dati finali'!D$42,FALSE)</f>
        <v>3971.7997613105531</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VLOOKUP($B8,'[1]Dati finali'!$B$4:$O$40,'[1]Dati finali'!K$42,FALSE)</f>
        <v>38</v>
      </c>
    </row>
    <row r="9" spans="2:10" x14ac:dyDescent="0.35">
      <c r="B9" t="s">
        <v>21</v>
      </c>
      <c r="C9" s="14">
        <f>LN(VLOOKUP($B9,'[1]Dati finali'!$B$4:$O$40,'[1]Dati finali'!$O$42,FALSE))</f>
        <v>-6.9077552789821368</v>
      </c>
      <c r="D9" s="2">
        <f>VLOOKUP($B9,'[1]Dati finali'!$B$4:$O$40,'[1]Dati finali'!C$42,FALSE)</f>
        <v>0.40299999999999997</v>
      </c>
      <c r="E9" s="6">
        <f>VLOOKUP($B9,'[1]Dati finali'!$B$4:$O$40,'[1]Dati finali'!D$42,FALSE)</f>
        <v>3821.1451704373976</v>
      </c>
      <c r="F9" s="5">
        <f>VLOOKUP($B9,'[1]Dati finali'!$B$4:$O$40,'[1]Dati finali'!G$42,FALSE)</f>
        <v>1.0175438596491229</v>
      </c>
      <c r="G9" s="2">
        <f>VLOOKUP($B9,'[1]Dati finali'!$B$4:$O$40,'[1]Dati finali'!H$42,FALSE)</f>
        <v>0.48558139534883721</v>
      </c>
      <c r="H9" s="4">
        <f>VLOOKUP($B9,'[1]Dati finali'!$B$4:$O$40,'[1]Dati finali'!I$42,FALSE)</f>
        <v>0.67516000000000009</v>
      </c>
      <c r="I9">
        <f>VLOOKUP($B9,'[1]Dati finali'!$B$4:$O$40,'[1]Dati finali'!J$42,FALSE)</f>
        <v>28945.214455971793</v>
      </c>
      <c r="J9">
        <f>VLOOKUP($B9,'[1]Dati finali'!$B$4:$O$40,'[1]Dati finali'!K$42,FALSE)</f>
        <v>23</v>
      </c>
    </row>
    <row r="10" spans="2:10" x14ac:dyDescent="0.35">
      <c r="B10" t="s">
        <v>28</v>
      </c>
      <c r="C10" s="14">
        <f>LN(VLOOKUP($B10,'[1]Dati finali'!$B$4:$O$40,'[1]Dati finali'!$O$42,FALSE))</f>
        <v>-6.9077552789821368</v>
      </c>
      <c r="D10" s="2">
        <f>VLOOKUP($B10,'[1]Dati finali'!$B$4:$O$40,'[1]Dati finali'!C$42,FALSE)</f>
        <v>0.17600000000000002</v>
      </c>
      <c r="E10" s="6">
        <f>VLOOKUP($B10,'[1]Dati finali'!$B$4:$O$40,'[1]Dati finali'!D$42,FALSE)</f>
        <v>2584.4117872644297</v>
      </c>
      <c r="F10" s="5">
        <f>VLOOKUP($B10,'[1]Dati finali'!$B$4:$O$40,'[1]Dati finali'!G$42,FALSE)</f>
        <v>1.0175438596491229</v>
      </c>
      <c r="G10" s="2">
        <f>VLOOKUP($B10,'[1]Dati finali'!$B$4:$O$40,'[1]Dati finali'!H$42,FALSE)</f>
        <v>0.41427188940092169</v>
      </c>
      <c r="H10" s="4">
        <f>VLOOKUP($B10,'[1]Dati finali'!$B$4:$O$40,'[1]Dati finali'!I$42,FALSE)</f>
        <v>0.53935999999999995</v>
      </c>
      <c r="I10">
        <f>VLOOKUP($B10,'[1]Dati finali'!$B$4:$O$40,'[1]Dati finali'!J$42,FALSE)</f>
        <v>23383.132051156193</v>
      </c>
      <c r="J10">
        <f>VLOOKUP($B10,'[1]Dati finali'!$B$4:$O$40,'[1]Dati finali'!K$42,FALSE)</f>
        <v>34</v>
      </c>
    </row>
    <row r="11" spans="2:10" x14ac:dyDescent="0.35">
      <c r="B11" t="s">
        <v>7</v>
      </c>
      <c r="C11" s="14">
        <f>LN(VLOOKUP($B11,'[1]Dati finali'!$B$4:$O$40,'[1]Dati finali'!$O$42,FALSE))</f>
        <v>-6.2146080984221914</v>
      </c>
      <c r="D11" s="2">
        <f>VLOOKUP($B11,'[1]Dati finali'!$B$4:$O$40,'[1]Dati finali'!C$42,FALSE)</f>
        <v>0.27800000000000002</v>
      </c>
      <c r="E11" s="6">
        <f>VLOOKUP($B11,'[1]Dati finali'!$B$4:$O$40,'[1]Dati finali'!D$42,FALSE)</f>
        <v>4708.9274575723102</v>
      </c>
      <c r="F11" s="5">
        <f>VLOOKUP($B11,'[1]Dati finali'!$B$4:$O$40,'[1]Dati finali'!G$42,FALSE)</f>
        <v>0.97368421052631593</v>
      </c>
      <c r="G11" s="2">
        <f>VLOOKUP($B11,'[1]Dati finali'!$B$4:$O$40,'[1]Dati finali'!H$42,FALSE)</f>
        <v>0.15651982378854626</v>
      </c>
      <c r="H11" s="4">
        <f>VLOOKUP($B11,'[1]Dati finali'!$B$4:$O$40,'[1]Dati finali'!I$42,FALSE)</f>
        <v>0.74668999999999996</v>
      </c>
      <c r="I11">
        <f>VLOOKUP($B11,'[1]Dati finali'!$B$4:$O$40,'[1]Dati finali'!J$42,FALSE)</f>
        <v>18375.433481661283</v>
      </c>
      <c r="J11">
        <f>VLOOKUP($B11,'[1]Dati finali'!$B$4:$O$40,'[1]Dati finali'!K$42,FALSE)</f>
        <v>33</v>
      </c>
    </row>
    <row r="12" spans="2:10" x14ac:dyDescent="0.35">
      <c r="B12" t="s">
        <v>29</v>
      </c>
      <c r="C12" s="14">
        <f>LN(VLOOKUP($B12,'[1]Dati finali'!$B$4:$O$40,'[1]Dati finali'!$O$42,FALSE))</f>
        <v>-6.2146080984221914</v>
      </c>
      <c r="D12" s="2">
        <f>VLOOKUP($B12,'[1]Dati finali'!$B$4:$O$40,'[1]Dati finali'!C$42,FALSE)</f>
        <v>0.23100000000000001</v>
      </c>
      <c r="E12" s="6">
        <f>VLOOKUP($B12,'[1]Dati finali'!$B$4:$O$40,'[1]Dati finali'!D$42,FALSE)</f>
        <v>5137.0738351939754</v>
      </c>
      <c r="F12" s="5">
        <f>VLOOKUP($B12,'[1]Dati finali'!$B$4:$O$40,'[1]Dati finali'!G$42,FALSE)</f>
        <v>1.1578947368421053</v>
      </c>
      <c r="G12" s="2">
        <f>VLOOKUP($B12,'[1]Dati finali'!$B$4:$O$40,'[1]Dati finali'!H$42,FALSE)</f>
        <v>0.24461254612546127</v>
      </c>
      <c r="H12" s="4">
        <f>VLOOKUP($B12,'[1]Dati finali'!$B$4:$O$40,'[1]Dati finali'!I$42,FALSE)</f>
        <v>0.53750999999999993</v>
      </c>
      <c r="I12">
        <f>VLOOKUP($B12,'[1]Dati finali'!$B$4:$O$40,'[1]Dati finali'!J$42,FALSE)</f>
        <v>27733.754503235035</v>
      </c>
      <c r="J12">
        <f>VLOOKUP($B12,'[1]Dati finali'!$B$4:$O$40,'[1]Dati finali'!K$42,FALSE)</f>
        <v>24</v>
      </c>
    </row>
    <row r="13" spans="2:10" x14ac:dyDescent="0.35">
      <c r="B13" t="s">
        <v>6</v>
      </c>
      <c r="C13" s="14">
        <f>LN(VLOOKUP($B13,'[1]Dati finali'!$B$4:$O$40,'[1]Dati finali'!$O$42,FALSE))</f>
        <v>-3.8167128256238212</v>
      </c>
      <c r="D13" s="2">
        <f>VLOOKUP($B13,'[1]Dati finali'!$B$4:$O$40,'[1]Dati finali'!C$42,FALSE)</f>
        <v>0.40299999999999997</v>
      </c>
      <c r="E13" s="6">
        <f>VLOOKUP($B13,'[1]Dati finali'!$B$4:$O$40,'[1]Dati finali'!D$42,FALSE)</f>
        <v>7709.1230778824656</v>
      </c>
      <c r="F13" s="5">
        <f>VLOOKUP($B13,'[1]Dati finali'!$B$4:$O$40,'[1]Dati finali'!G$42,FALSE)</f>
        <v>1.2543859649122808</v>
      </c>
      <c r="G13" s="2">
        <f>VLOOKUP($B13,'[1]Dati finali'!$B$4:$O$40,'[1]Dati finali'!H$42,FALSE)</f>
        <v>0.16570760233918128</v>
      </c>
      <c r="H13" s="4">
        <f>VLOOKUP($B13,'[1]Dati finali'!$B$4:$O$40,'[1]Dati finali'!I$42,FALSE)</f>
        <v>0.97960999999999998</v>
      </c>
      <c r="I13">
        <f>VLOOKUP($B13,'[1]Dati finali'!$B$4:$O$40,'[1]Dati finali'!J$42,FALSE)</f>
        <v>41965.08520658395</v>
      </c>
      <c r="J13">
        <f>VLOOKUP($B13,'[1]Dati finali'!$B$4:$O$40,'[1]Dati finali'!K$42,FALSE)</f>
        <v>41</v>
      </c>
    </row>
    <row r="14" spans="2:10" x14ac:dyDescent="0.35">
      <c r="B14" t="s">
        <v>20</v>
      </c>
      <c r="C14" s="14">
        <f>LN(VLOOKUP($B14,'[1]Dati finali'!$B$4:$O$40,'[1]Dati finali'!$O$42,FALSE))</f>
        <v>-6.2146080984221914</v>
      </c>
      <c r="D14" s="2">
        <f>VLOOKUP($B14,'[1]Dati finali'!$B$4:$O$40,'[1]Dati finali'!C$42,FALSE)</f>
        <v>0.33899999999999997</v>
      </c>
      <c r="E14" s="6">
        <f>VLOOKUP($B14,'[1]Dati finali'!$B$4:$O$40,'[1]Dati finali'!D$42,FALSE)</f>
        <v>3507.4045206547157</v>
      </c>
      <c r="F14" s="5">
        <f>VLOOKUP($B14,'[1]Dati finali'!$B$4:$O$40,'[1]Dati finali'!G$42,FALSE)</f>
        <v>1.0175438596491229</v>
      </c>
      <c r="G14" s="2">
        <f>VLOOKUP($B14,'[1]Dati finali'!$B$4:$O$40,'[1]Dati finali'!H$42,FALSE)</f>
        <v>0.54400000000000004</v>
      </c>
      <c r="H14" s="4">
        <f>VLOOKUP($B14,'[1]Dati finali'!$B$4:$O$40,'[1]Dati finali'!I$42,FALSE)</f>
        <v>0.68075000000000008</v>
      </c>
      <c r="I14">
        <f>VLOOKUP($B14,'[1]Dati finali'!$B$4:$O$40,'[1]Dati finali'!J$42,FALSE)</f>
        <v>24735.816612986935</v>
      </c>
      <c r="J14">
        <f>VLOOKUP($B14,'[1]Dati finali'!$B$4:$O$40,'[1]Dati finali'!K$42,FALSE)</f>
        <v>22</v>
      </c>
    </row>
    <row r="15" spans="2:10" x14ac:dyDescent="0.35">
      <c r="B15" t="s">
        <v>31</v>
      </c>
      <c r="C15" s="14">
        <f>LN(VLOOKUP($B15,'[1]Dati finali'!$B$4:$O$40,'[1]Dati finali'!$O$42,FALSE))</f>
        <v>-5.8091429903140277</v>
      </c>
      <c r="D15" s="2">
        <f>VLOOKUP($B15,'[1]Dati finali'!$B$4:$O$40,'[1]Dati finali'!C$42,FALSE)</f>
        <v>0.36399999999999999</v>
      </c>
      <c r="E15" s="6">
        <f>VLOOKUP($B15,'[1]Dati finali'!$B$4:$O$40,'[1]Dati finali'!D$42,FALSE)</f>
        <v>5355.9870055822093</v>
      </c>
      <c r="F15" s="5">
        <f>VLOOKUP($B15,'[1]Dati finali'!$B$4:$O$40,'[1]Dati finali'!G$42,FALSE)</f>
        <v>1.1052631578947369</v>
      </c>
      <c r="G15" s="2">
        <f>VLOOKUP($B15,'[1]Dati finali'!$B$4:$O$40,'[1]Dati finali'!H$42,FALSE)</f>
        <v>0.38106081573197381</v>
      </c>
      <c r="H15" s="4">
        <f>VLOOKUP($B15,'[1]Dati finali'!$B$4:$O$40,'[1]Dati finali'!I$42,FALSE)</f>
        <v>0.80079999999999996</v>
      </c>
      <c r="I15">
        <f>VLOOKUP($B15,'[1]Dati finali'!$B$4:$O$40,'[1]Dati finali'!J$42,FALSE)</f>
        <v>33331.449418750446</v>
      </c>
      <c r="J15">
        <f>VLOOKUP($B15,'[1]Dati finali'!$B$4:$O$40,'[1]Dati finali'!K$42,FALSE)</f>
        <v>6</v>
      </c>
    </row>
    <row r="16" spans="2:10" x14ac:dyDescent="0.35">
      <c r="B16" t="s">
        <v>8</v>
      </c>
      <c r="C16" s="14">
        <f>LN(VLOOKUP($B16,'[1]Dati finali'!$B$4:$O$40,'[1]Dati finali'!$O$42,FALSE))</f>
        <v>-5.521460917862246</v>
      </c>
      <c r="D16" s="2">
        <f>VLOOKUP($B16,'[1]Dati finali'!$B$4:$O$40,'[1]Dati finali'!C$42,FALSE)</f>
        <v>0.42499999999999999</v>
      </c>
      <c r="E16" s="6">
        <f>VLOOKUP($B16,'[1]Dati finali'!$B$4:$O$40,'[1]Dati finali'!D$42,FALSE)</f>
        <v>3624.8957527885314</v>
      </c>
      <c r="F16" s="5">
        <f>VLOOKUP($B16,'[1]Dati finali'!$B$4:$O$40,'[1]Dati finali'!G$42,FALSE)</f>
        <v>1.0789473684210527</v>
      </c>
      <c r="G16" s="2">
        <f>VLOOKUP($B16,'[1]Dati finali'!$B$4:$O$40,'[1]Dati finali'!H$42,FALSE)</f>
        <v>8.6530612244897956E-2</v>
      </c>
      <c r="H16" s="4">
        <f>VLOOKUP($B16,'[1]Dati finali'!$B$4:$O$40,'[1]Dati finali'!I$42,FALSE)</f>
        <v>0.66835999999999995</v>
      </c>
      <c r="I16">
        <f>VLOOKUP($B16,'[1]Dati finali'!$B$4:$O$40,'[1]Dati finali'!J$42,FALSE)</f>
        <v>30266.202047392988</v>
      </c>
      <c r="J16">
        <f>VLOOKUP($B16,'[1]Dati finali'!$B$4:$O$40,'[1]Dati finali'!K$42,FALSE)</f>
        <v>40</v>
      </c>
    </row>
    <row r="17" spans="2:10" x14ac:dyDescent="0.35">
      <c r="B17" t="s">
        <v>18</v>
      </c>
      <c r="C17" s="14">
        <f>LN(VLOOKUP($B17,'[1]Dati finali'!$B$4:$O$40,'[1]Dati finali'!$O$42,FALSE))</f>
        <v>-6.2146080984221914</v>
      </c>
      <c r="D17" s="2">
        <f>VLOOKUP($B17,'[1]Dati finali'!$B$4:$O$40,'[1]Dati finali'!C$42,FALSE)</f>
        <v>0.46500000000000002</v>
      </c>
      <c r="E17" s="6">
        <f>VLOOKUP($B17,'[1]Dati finali'!$B$4:$O$40,'[1]Dati finali'!D$42,FALSE)</f>
        <v>5672.0641341079581</v>
      </c>
      <c r="F17" s="5">
        <f>VLOOKUP($B17,'[1]Dati finali'!$B$4:$O$40,'[1]Dati finali'!G$42,FALSE)</f>
        <v>1.2017543859649125</v>
      </c>
      <c r="G17" s="2">
        <f>VLOOKUP($B17,'[1]Dati finali'!$B$4:$O$40,'[1]Dati finali'!H$42,FALSE)</f>
        <v>0.24720394736842105</v>
      </c>
      <c r="H17" s="4">
        <f>VLOOKUP($B17,'[1]Dati finali'!$B$4:$O$40,'[1]Dati finali'!I$42,FALSE)</f>
        <v>0.62946999999999997</v>
      </c>
      <c r="I17">
        <f>VLOOKUP($B17,'[1]Dati finali'!$B$4:$O$40,'[1]Dati finali'!J$42,FALSE)</f>
        <v>66358.098990725048</v>
      </c>
      <c r="J17">
        <f>VLOOKUP($B17,'[1]Dati finali'!$B$4:$O$40,'[1]Dati finali'!K$42,FALSE)</f>
        <v>19</v>
      </c>
    </row>
    <row r="18" spans="2:10" x14ac:dyDescent="0.35">
      <c r="B18" t="s">
        <v>30</v>
      </c>
      <c r="C18" s="14">
        <f>LN(VLOOKUP($B18,'[1]Dati finali'!$B$4:$O$40,'[1]Dati finali'!$O$42,FALSE))</f>
        <v>-5.8091429903140277</v>
      </c>
      <c r="D18" s="2">
        <f>VLOOKUP($B18,'[1]Dati finali'!$B$4:$O$40,'[1]Dati finali'!C$42,FALSE)</f>
        <v>0.32500000000000001</v>
      </c>
      <c r="E18" s="6">
        <f>VLOOKUP($B18,'[1]Dati finali'!$B$4:$O$40,'[1]Dati finali'!D$42,FALSE)</f>
        <v>6727.9993016421113</v>
      </c>
      <c r="F18" s="5">
        <f>VLOOKUP($B18,'[1]Dati finali'!$B$4:$O$40,'[1]Dati finali'!G$42,FALSE)</f>
        <v>1.1578947368421053</v>
      </c>
      <c r="G18" s="2">
        <f>VLOOKUP($B18,'[1]Dati finali'!$B$4:$O$40,'[1]Dati finali'!H$42,FALSE)</f>
        <v>0.30648484848484847</v>
      </c>
      <c r="H18" s="4">
        <f>VLOOKUP($B18,'[1]Dati finali'!$B$4:$O$40,'[1]Dati finali'!I$42,FALSE)</f>
        <v>0.54273000000000005</v>
      </c>
      <c r="I18">
        <f>VLOOKUP($B18,'[1]Dati finali'!$B$4:$O$40,'[1]Dati finali'!J$42,FALSE)</f>
        <v>30586.152876945034</v>
      </c>
      <c r="J18">
        <f>VLOOKUP($B18,'[1]Dati finali'!$B$4:$O$40,'[1]Dati finali'!K$42,FALSE)</f>
        <v>5</v>
      </c>
    </row>
    <row r="19" spans="2:10" x14ac:dyDescent="0.35">
      <c r="B19" t="s">
        <v>16</v>
      </c>
      <c r="C19" s="14">
        <f>LN(VLOOKUP($B19,'[1]Dati finali'!$B$4:$O$40,'[1]Dati finali'!$O$42,FALSE))</f>
        <v>-5.8091429903140277</v>
      </c>
      <c r="D19" s="2">
        <f>VLOOKUP($B19,'[1]Dati finali'!$B$4:$O$40,'[1]Dati finali'!C$42,FALSE)</f>
        <v>0.24100000000000002</v>
      </c>
      <c r="E19" s="6">
        <f>VLOOKUP($B19,'[1]Dati finali'!$B$4:$O$40,'[1]Dati finali'!D$42,FALSE)</f>
        <v>3965.9582334833499</v>
      </c>
      <c r="F19" s="5">
        <f>VLOOKUP($B19,'[1]Dati finali'!$B$4:$O$40,'[1]Dati finali'!G$42,FALSE)</f>
        <v>1.0350877192982457</v>
      </c>
      <c r="G19" s="2">
        <f>VLOOKUP($B19,'[1]Dati finali'!$B$4:$O$40,'[1]Dati finali'!H$42,FALSE)</f>
        <v>0.10078369905956112</v>
      </c>
      <c r="H19" s="4">
        <f>VLOOKUP($B19,'[1]Dati finali'!$B$4:$O$40,'[1]Dati finali'!I$42,FALSE)</f>
        <v>0.71062000000000003</v>
      </c>
      <c r="I19">
        <f>VLOOKUP($B19,'[1]Dati finali'!$B$4:$O$40,'[1]Dati finali'!J$42,FALSE)</f>
        <v>24656.045439859558</v>
      </c>
      <c r="J19">
        <f>VLOOKUP($B19,'[1]Dati finali'!$B$4:$O$40,'[1]Dati finali'!K$42,FALSE)</f>
        <v>28</v>
      </c>
    </row>
    <row r="20" spans="2:10" x14ac:dyDescent="0.35">
      <c r="B20" t="s">
        <v>4</v>
      </c>
      <c r="C20" s="14">
        <f>LN(VLOOKUP($B20,'[1]Dati finali'!$B$4:$O$40,'[1]Dati finali'!$O$42,FALSE))</f>
        <v>-4.9618451299268234</v>
      </c>
      <c r="D20" s="2">
        <f>VLOOKUP($B20,'[1]Dati finali'!$B$4:$O$40,'[1]Dati finali'!C$42,FALSE)</f>
        <v>0.51440529000000002</v>
      </c>
      <c r="E20" s="6">
        <f>VLOOKUP($B20,'[1]Dati finali'!$B$4:$O$40,'[1]Dati finali'!D$42,FALSE)</f>
        <v>7819.7146359093622</v>
      </c>
      <c r="F20" s="5">
        <f>VLOOKUP($B20,'[1]Dati finali'!$B$4:$O$40,'[1]Dati finali'!G$42,FALSE)</f>
        <v>0.92982456140350889</v>
      </c>
      <c r="G20" s="2">
        <f>VLOOKUP($B20,'[1]Dati finali'!$B$4:$O$40,'[1]Dati finali'!H$42,FALSE)</f>
        <v>0.15845754764042702</v>
      </c>
      <c r="H20" s="4">
        <f>VLOOKUP($B20,'[1]Dati finali'!$B$4:$O$40,'[1]Dati finali'!I$42,FALSE)</f>
        <v>0.91535</v>
      </c>
      <c r="I20">
        <f>VLOOKUP($B20,'[1]Dati finali'!$B$4:$O$40,'[1]Dati finali'!J$42,FALSE)</f>
        <v>37964.025726503154</v>
      </c>
      <c r="J20">
        <f>VLOOKUP($B20,'[1]Dati finali'!$B$4:$O$40,'[1]Dati finali'!K$42,FALSE)</f>
        <v>39</v>
      </c>
    </row>
    <row r="21" spans="2:10" x14ac:dyDescent="0.35">
      <c r="B21" t="s">
        <v>0</v>
      </c>
      <c r="C21" s="14">
        <f>LN(VLOOKUP($B21,'[1]Dati finali'!$B$4:$O$40,'[1]Dati finali'!$O$42,FALSE))</f>
        <v>-5.2983173665480363</v>
      </c>
      <c r="D21" s="2">
        <f>VLOOKUP($B21,'[1]Dati finali'!$B$4:$O$40,'[1]Dati finali'!C$42,FALSE)</f>
        <v>0.56714520000000002</v>
      </c>
      <c r="E21" s="6">
        <f>VLOOKUP($B21,'[1]Dati finali'!$B$4:$O$40,'[1]Dati finali'!D$42,FALSE)</f>
        <v>15545.535110560899</v>
      </c>
      <c r="F21" s="5">
        <f>VLOOKUP($B21,'[1]Dati finali'!$B$4:$O$40,'[1]Dati finali'!G$42,FALSE)</f>
        <v>0.71052631578947378</v>
      </c>
      <c r="G21" s="2">
        <f>VLOOKUP($B21,'[1]Dati finali'!$B$4:$O$40,'[1]Dati finali'!H$42,FALSE)</f>
        <v>0.65241799578693949</v>
      </c>
      <c r="H21" s="4">
        <f>VLOOKUP($B21,'[1]Dati finali'!$B$4:$O$40,'[1]Dati finali'!I$42,FALSE)</f>
        <v>0.81349999999999989</v>
      </c>
      <c r="I21">
        <f>VLOOKUP($B21,'[1]Dati finali'!$B$4:$O$40,'[1]Dati finali'!J$42,FALSE)</f>
        <v>40969.205896074651</v>
      </c>
      <c r="J21">
        <f>VLOOKUP($B21,'[1]Dati finali'!$B$4:$O$40,'[1]Dati finali'!K$42,FALSE)</f>
        <v>25</v>
      </c>
    </row>
    <row r="22" spans="2:10" x14ac:dyDescent="0.35">
      <c r="B22" t="s">
        <v>1</v>
      </c>
      <c r="C22" s="14">
        <f>LN(VLOOKUP($B22,'[1]Dati finali'!$B$4:$O$40,'[1]Dati finali'!$O$42,FALSE))</f>
        <v>-5.1159958097540823</v>
      </c>
      <c r="D22" s="2">
        <f>VLOOKUP($B22,'[1]Dati finali'!$B$4:$O$40,'[1]Dati finali'!C$42,FALSE)</f>
        <v>0.46356799999999998</v>
      </c>
      <c r="E22" s="6">
        <f>VLOOKUP($B22,'[1]Dati finali'!$B$4:$O$40,'[1]Dati finali'!D$42,FALSE)</f>
        <v>12984.333107020604</v>
      </c>
      <c r="F22" s="5">
        <f>VLOOKUP($B22,'[1]Dati finali'!$B$4:$O$40,'[1]Dati finali'!G$42,FALSE)</f>
        <v>0.6228070175438597</v>
      </c>
      <c r="G22" s="2">
        <f>VLOOKUP($B22,'[1]Dati finali'!$B$4:$O$40,'[1]Dati finali'!H$42,FALSE)</f>
        <v>0.14652498907518571</v>
      </c>
      <c r="H22" s="4">
        <f>VLOOKUP($B22,'[1]Dati finali'!$B$4:$O$40,'[1]Dati finali'!I$42,FALSE)</f>
        <v>0.82058000000000009</v>
      </c>
      <c r="I22">
        <f>VLOOKUP($B22,'[1]Dati finali'!$B$4:$O$40,'[1]Dati finali'!J$42,FALSE)</f>
        <v>52220.756109073707</v>
      </c>
      <c r="J22">
        <f>VLOOKUP($B22,'[1]Dati finali'!$B$4:$O$40,'[1]Dati finali'!K$42,FALSE)</f>
        <v>26</v>
      </c>
    </row>
    <row r="23" spans="2:10" x14ac:dyDescent="0.35">
      <c r="B23" t="s">
        <v>3</v>
      </c>
      <c r="C23" s="14">
        <f>LN(VLOOKUP($B23,'[1]Dati finali'!$B$4:$O$40,'[1]Dati finali'!$O$42,FALSE))</f>
        <v>-6.9077552789821368</v>
      </c>
      <c r="D23" s="2">
        <f>VLOOKUP($B23,'[1]Dati finali'!$B$4:$O$40,'[1]Dati finali'!C$42,FALSE)</f>
        <v>0.47744723999999999</v>
      </c>
      <c r="E23" s="6">
        <f>VLOOKUP($B23,'[1]Dati finali'!$B$4:$O$40,'[1]Dati finali'!D$42,FALSE)</f>
        <v>10496.5136719641</v>
      </c>
      <c r="F23" s="5">
        <f>VLOOKUP($B23,'[1]Dati finali'!$B$4:$O$40,'[1]Dati finali'!G$42,FALSE)</f>
        <v>1.0701754385964912</v>
      </c>
      <c r="G23" s="2">
        <f>VLOOKUP($B23,'[1]Dati finali'!$B$4:$O$40,'[1]Dati finali'!H$42,FALSE)</f>
        <v>2.8395721925133691E-2</v>
      </c>
      <c r="H23" s="4">
        <f>VLOOKUP($B23,'[1]Dati finali'!$B$4:$O$40,'[1]Dati finali'!I$42,FALSE)</f>
        <v>0.81503000000000003</v>
      </c>
      <c r="I23">
        <f>VLOOKUP($B23,'[1]Dati finali'!$B$4:$O$40,'[1]Dati finali'!J$42,FALSE)</f>
        <v>33627.430244398442</v>
      </c>
      <c r="J23">
        <f>VLOOKUP($B23,'[1]Dati finali'!$B$4:$O$40,'[1]Dati finali'!K$42,FALSE)</f>
        <v>80</v>
      </c>
    </row>
    <row r="24" spans="2:10" x14ac:dyDescent="0.35">
      <c r="B24" t="s">
        <v>14</v>
      </c>
      <c r="C24" s="14">
        <f>LN(VLOOKUP($B24,'[1]Dati finali'!$B$4:$O$40,'[1]Dati finali'!$O$42,FALSE))</f>
        <v>-4.8283137373023015</v>
      </c>
      <c r="D24" s="2">
        <f>VLOOKUP($B24,'[1]Dati finali'!$B$4:$O$40,'[1]Dati finali'!C$42,FALSE)</f>
        <v>0.28600000000000003</v>
      </c>
      <c r="E24" s="6">
        <f>VLOOKUP($B24,'[1]Dati finali'!$B$4:$O$40,'[1]Dati finali'!D$42,FALSE)</f>
        <v>7035.4829747167596</v>
      </c>
      <c r="F24" s="5">
        <f>VLOOKUP($B24,'[1]Dati finali'!$B$4:$O$40,'[1]Dati finali'!G$42,FALSE)</f>
        <v>1.2192982456140351</v>
      </c>
      <c r="G24" s="2">
        <f>VLOOKUP($B24,'[1]Dati finali'!$B$4:$O$40,'[1]Dati finali'!H$42,FALSE)</f>
        <v>0.29015868125096289</v>
      </c>
      <c r="H24" s="4">
        <f>VLOOKUP($B24,'[1]Dati finali'!$B$4:$O$40,'[1]Dati finali'!I$42,FALSE)</f>
        <v>0.77260999999999991</v>
      </c>
      <c r="I24">
        <f>VLOOKUP($B24,'[1]Dati finali'!$B$4:$O$40,'[1]Dati finali'!J$42,FALSE)</f>
        <v>44420.07979267578</v>
      </c>
      <c r="J24">
        <f>VLOOKUP($B24,'[1]Dati finali'!$B$4:$O$40,'[1]Dati finali'!K$42,FALSE)</f>
        <v>30</v>
      </c>
    </row>
    <row r="25" spans="2:10" x14ac:dyDescent="0.35">
      <c r="B25" t="s">
        <v>13</v>
      </c>
      <c r="C25" s="14">
        <f>LN(VLOOKUP($B25,'[1]Dati finali'!$B$4:$O$40,'[1]Dati finali'!$O$42,FALSE))</f>
        <v>-5.1159958097540823</v>
      </c>
      <c r="D25" s="2">
        <f>VLOOKUP($B25,'[1]Dati finali'!$B$4:$O$40,'[1]Dati finali'!C$42,FALSE)</f>
        <v>0.35200000000000004</v>
      </c>
      <c r="E25" s="6">
        <f>VLOOKUP($B25,'[1]Dati finali'!$B$4:$O$40,'[1]Dati finali'!D$42,FALSE)</f>
        <v>6939.5223108140935</v>
      </c>
      <c r="F25" s="5">
        <f>VLOOKUP($B25,'[1]Dati finali'!$B$4:$O$40,'[1]Dati finali'!G$42,FALSE)</f>
        <v>1.2192982456140351</v>
      </c>
      <c r="G25" s="2">
        <f>VLOOKUP($B25,'[1]Dati finali'!$B$4:$O$40,'[1]Dati finali'!H$42,FALSE)</f>
        <v>0.17483279395900755</v>
      </c>
      <c r="H25" s="4">
        <f>VLOOKUP($B25,'[1]Dati finali'!$B$4:$O$40,'[1]Dati finali'!I$42,FALSE)</f>
        <v>0.80180000000000007</v>
      </c>
      <c r="I25">
        <f>VLOOKUP($B25,'[1]Dati finali'!$B$4:$O$40,'[1]Dati finali'!J$42,FALSE)</f>
        <v>37588.058140447843</v>
      </c>
      <c r="J25">
        <f>VLOOKUP($B25,'[1]Dati finali'!$B$4:$O$40,'[1]Dati finali'!K$42,FALSE)</f>
        <v>10</v>
      </c>
    </row>
    <row r="26" spans="2:10" x14ac:dyDescent="0.35">
      <c r="B26" t="s">
        <v>22</v>
      </c>
      <c r="C26" s="14">
        <f>LN(VLOOKUP($B26,'[1]Dati finali'!$B$4:$O$40,'[1]Dati finali'!$O$42,FALSE))</f>
        <v>-4.4228486291941369</v>
      </c>
      <c r="D26" s="2">
        <f>VLOOKUP($B26,'[1]Dati finali'!$B$4:$O$40,'[1]Dati finali'!C$42,FALSE)</f>
        <v>0.39899999999999997</v>
      </c>
      <c r="E26" s="6">
        <f>VLOOKUP($B26,'[1]Dati finali'!$B$4:$O$40,'[1]Dati finali'!D$42,FALSE)</f>
        <v>13914.678448875555</v>
      </c>
      <c r="F26" s="5">
        <f>VLOOKUP($B26,'[1]Dati finali'!$B$4:$O$40,'[1]Dati finali'!G$42,FALSE)</f>
        <v>1.0438596491228072</v>
      </c>
      <c r="G26" s="2">
        <f>VLOOKUP($B26,'[1]Dati finali'!$B$4:$O$40,'[1]Dati finali'!H$42,FALSE)</f>
        <v>0.19813043478260869</v>
      </c>
      <c r="H26" s="4">
        <f>VLOOKUP($B26,'[1]Dati finali'!$B$4:$O$40,'[1]Dati finali'!I$42,FALSE)</f>
        <v>0.90727000000000002</v>
      </c>
      <c r="I26">
        <f>VLOOKUP($B26,'[1]Dati finali'!$B$4:$O$40,'[1]Dati finali'!J$42,FALSE)</f>
        <v>91004.175298679198</v>
      </c>
      <c r="J26">
        <f>VLOOKUP($B26,'[1]Dati finali'!$B$4:$O$40,'[1]Dati finali'!K$42,FALSE)</f>
        <v>20</v>
      </c>
    </row>
    <row r="27" spans="2:10" x14ac:dyDescent="0.35">
      <c r="B27" t="s">
        <v>34</v>
      </c>
      <c r="C27" s="14">
        <f>LN(VLOOKUP($B27,'[1]Dati finali'!$B$4:$O$40,'[1]Dati finali'!$O$42,FALSE))</f>
        <v>-4.2686979493668789</v>
      </c>
      <c r="D27" s="2">
        <f>VLOOKUP($B27,'[1]Dati finali'!$B$4:$O$40,'[1]Dati finali'!C$42,FALSE)</f>
        <v>0.42799999999999999</v>
      </c>
      <c r="E27" s="6">
        <f>VLOOKUP($B27,'[1]Dati finali'!$B$4:$O$40,'[1]Dati finali'!D$42,FALSE)</f>
        <v>5129.5277927901998</v>
      </c>
      <c r="F27" s="5">
        <f>VLOOKUP($B27,'[1]Dati finali'!$B$4:$O$40,'[1]Dati finali'!G$42,FALSE)</f>
        <v>1.2807017543859649</v>
      </c>
      <c r="G27" s="2">
        <f>VLOOKUP($B27,'[1]Dati finali'!$B$4:$O$40,'[1]Dati finali'!H$42,FALSE)</f>
        <v>0.24521508544490278</v>
      </c>
      <c r="H27" s="4">
        <f>VLOOKUP($B27,'[1]Dati finali'!$B$4:$O$40,'[1]Dati finali'!I$42,FALSE)</f>
        <v>0.83143</v>
      </c>
      <c r="I27">
        <f>VLOOKUP($B27,'[1]Dati finali'!$B$4:$O$40,'[1]Dati finali'!J$42,FALSE)</f>
        <v>37955.073294435715</v>
      </c>
      <c r="J27">
        <f>VLOOKUP($B27,'[1]Dati finali'!$B$4:$O$40,'[1]Dati finali'!K$42,FALSE)</f>
        <v>12</v>
      </c>
    </row>
    <row r="28" spans="2:10" x14ac:dyDescent="0.35">
      <c r="B28" t="s">
        <v>27</v>
      </c>
      <c r="C28" s="14">
        <f>LN(VLOOKUP($B28,'[1]Dati finali'!$B$4:$O$40,'[1]Dati finali'!$O$42,FALSE))</f>
        <v>-4.5098600061837661</v>
      </c>
      <c r="D28" s="2">
        <f>VLOOKUP($B28,'[1]Dati finali'!$B$4:$O$40,'[1]Dati finali'!C$42,FALSE)</f>
        <v>0.24</v>
      </c>
      <c r="E28" s="6">
        <f>VLOOKUP($B28,'[1]Dati finali'!$B$4:$O$40,'[1]Dati finali'!D$42,FALSE)</f>
        <v>4662.6007998029436</v>
      </c>
      <c r="F28" s="5">
        <f>VLOOKUP($B28,'[1]Dati finali'!$B$4:$O$40,'[1]Dati finali'!G$42,FALSE)</f>
        <v>1.3508771929824563</v>
      </c>
      <c r="G28" s="2">
        <f>VLOOKUP($B28,'[1]Dati finali'!$B$4:$O$40,'[1]Dati finali'!H$42,FALSE)</f>
        <v>0.53502487562189049</v>
      </c>
      <c r="H28" s="4">
        <f>VLOOKUP($B28,'[1]Dati finali'!$B$4:$O$40,'[1]Dati finali'!I$42,FALSE)</f>
        <v>0.64651999999999998</v>
      </c>
      <c r="I28">
        <f>VLOOKUP($B28,'[1]Dati finali'!$B$4:$O$40,'[1]Dati finali'!J$42,FALSE)</f>
        <v>27783.081655469832</v>
      </c>
      <c r="J28">
        <f>VLOOKUP($B28,'[1]Dati finali'!$B$4:$O$40,'[1]Dati finali'!K$42,FALSE)</f>
        <v>7</v>
      </c>
    </row>
    <row r="29" spans="2:10" x14ac:dyDescent="0.35">
      <c r="B29" t="s">
        <v>5</v>
      </c>
      <c r="C29" s="14">
        <f>LN(VLOOKUP($B29,'[1]Dati finali'!$B$4:$O$40,'[1]Dati finali'!$O$42,FALSE))</f>
        <v>-5.2983173665480363</v>
      </c>
      <c r="D29" s="2">
        <f>VLOOKUP($B29,'[1]Dati finali'!$B$4:$O$40,'[1]Dati finali'!C$42,FALSE)</f>
        <v>0.32400000000000001</v>
      </c>
      <c r="E29" s="6">
        <f>VLOOKUP($B29,'[1]Dati finali'!$B$4:$O$40,'[1]Dati finali'!D$42,FALSE)</f>
        <v>8355.8419518213377</v>
      </c>
      <c r="F29" s="5">
        <f>VLOOKUP($B29,'[1]Dati finali'!$B$4:$O$40,'[1]Dati finali'!G$42,FALSE)</f>
        <v>1.0526315789473684</v>
      </c>
      <c r="G29" s="2">
        <f>VLOOKUP($B29,'[1]Dati finali'!$B$4:$O$40,'[1]Dati finali'!H$42,FALSE)</f>
        <v>0.74774668630338736</v>
      </c>
      <c r="H29" s="4">
        <f>VLOOKUP($B29,'[1]Dati finali'!$B$4:$O$40,'[1]Dati finali'!I$42,FALSE)</f>
        <v>0.58094000000000001</v>
      </c>
      <c r="I29">
        <f>VLOOKUP($B29,'[1]Dati finali'!$B$4:$O$40,'[1]Dati finali'!J$42,FALSE)</f>
        <v>45962.942412958422</v>
      </c>
      <c r="J29">
        <f>VLOOKUP($B29,'[1]Dati finali'!$B$4:$O$40,'[1]Dati finali'!K$42,FALSE)</f>
        <v>18</v>
      </c>
    </row>
    <row r="30" spans="2:10" x14ac:dyDescent="0.35">
      <c r="B30" t="s">
        <v>2</v>
      </c>
      <c r="C30" s="14">
        <f>LN(VLOOKUP($B30,'[1]Dati finali'!$B$4:$O$40,'[1]Dati finali'!$O$42,FALSE))</f>
        <v>-5.521460917862246</v>
      </c>
      <c r="D30" s="2">
        <f>VLOOKUP($B30,'[1]Dati finali'!$B$4:$O$40,'[1]Dati finali'!C$42,FALSE)</f>
        <v>9.6811743000000006E-2</v>
      </c>
      <c r="E30" s="6">
        <f>VLOOKUP($B30,'[1]Dati finali'!$B$4:$O$40,'[1]Dati finali'!D$42,FALSE)</f>
        <v>3927.0444999890051</v>
      </c>
      <c r="F30" s="5">
        <f>VLOOKUP($B30,'[1]Dati finali'!$B$4:$O$40,'[1]Dati finali'!G$42,FALSE)</f>
        <v>0.8421052631578948</v>
      </c>
      <c r="G30" s="2">
        <f>VLOOKUP($B30,'[1]Dati finali'!$B$4:$O$40,'[1]Dati finali'!H$42,FALSE)</f>
        <v>0.24825304897932565</v>
      </c>
      <c r="H30" s="4">
        <f>VLOOKUP($B30,'[1]Dati finali'!$B$4:$O$40,'[1]Dati finali'!I$42,FALSE)</f>
        <v>0.5796</v>
      </c>
      <c r="I30">
        <f>VLOOKUP($B30,'[1]Dati finali'!$B$4:$O$40,'[1]Dati finali'!J$42,FALSE)</f>
        <v>14742.756017137894</v>
      </c>
      <c r="J30">
        <f>VLOOKUP($B30,'[1]Dati finali'!$B$4:$O$40,'[1]Dati finali'!K$42,FALSE)</f>
        <v>109</v>
      </c>
    </row>
    <row r="31" spans="2:10" x14ac:dyDescent="0.35">
      <c r="B31" t="s">
        <v>24</v>
      </c>
      <c r="C31" s="14">
        <f>LN(VLOOKUP($B31,'[1]Dati finali'!$B$4:$O$40,'[1]Dati finali'!$O$42,FALSE))</f>
        <v>-5.8091429903140277</v>
      </c>
      <c r="D31" s="2">
        <f>VLOOKUP($B31,'[1]Dati finali'!$B$4:$O$40,'[1]Dati finali'!C$42,FALSE)</f>
        <v>0.37200000000000005</v>
      </c>
      <c r="E31" s="6">
        <f>VLOOKUP($B31,'[1]Dati finali'!$B$4:$O$40,'[1]Dati finali'!D$42,FALSE)</f>
        <v>6712.7747582450002</v>
      </c>
      <c r="F31" s="5">
        <f>VLOOKUP($B31,'[1]Dati finali'!$B$4:$O$40,'[1]Dati finali'!G$42,FALSE)</f>
        <v>1.4736842105263159</v>
      </c>
      <c r="G31" s="2">
        <f>VLOOKUP($B31,'[1]Dati finali'!$B$4:$O$40,'[1]Dati finali'!H$42,FALSE)</f>
        <v>0.12103298611111112</v>
      </c>
      <c r="H31" s="4">
        <f>VLOOKUP($B31,'[1]Dati finali'!$B$4:$O$40,'[1]Dati finali'!I$42,FALSE)</f>
        <v>0.91076999999999997</v>
      </c>
      <c r="I31">
        <f>VLOOKUP($B31,'[1]Dati finali'!$B$4:$O$40,'[1]Dati finali'!J$42,FALSE)</f>
        <v>46055.498481981653</v>
      </c>
      <c r="J31">
        <f>VLOOKUP($B31,'[1]Dati finali'!$B$4:$O$40,'[1]Dati finali'!K$42,FALSE)</f>
        <v>36</v>
      </c>
    </row>
    <row r="32" spans="2:10" x14ac:dyDescent="0.35">
      <c r="B32" t="s">
        <v>12</v>
      </c>
      <c r="C32" s="14">
        <f>LN(VLOOKUP($B32,'[1]Dati finali'!$B$4:$O$40,'[1]Dati finali'!$O$42,FALSE))</f>
        <v>-3.8167128256238212</v>
      </c>
      <c r="D32" s="2">
        <f>VLOOKUP($B32,'[1]Dati finali'!$B$4:$O$40,'[1]Dati finali'!C$42,FALSE)</f>
        <v>0.43700000000000006</v>
      </c>
      <c r="E32" s="6">
        <f>VLOOKUP($B32,'[1]Dati finali'!$B$4:$O$40,'[1]Dati finali'!D$42,FALSE)</f>
        <v>15249.989380230236</v>
      </c>
      <c r="F32" s="5">
        <f>VLOOKUP($B32,'[1]Dati finali'!$B$4:$O$40,'[1]Dati finali'!G$42,FALSE)</f>
        <v>1.2719298245614037</v>
      </c>
      <c r="G32" s="2">
        <f>VLOOKUP($B32,'[1]Dati finali'!$B$4:$O$40,'[1]Dati finali'!H$42,FALSE)</f>
        <v>0.4419622093023256</v>
      </c>
      <c r="H32" s="4">
        <f>VLOOKUP($B32,'[1]Dati finali'!$B$4:$O$40,'[1]Dati finali'!I$42,FALSE)</f>
        <v>0.85325000000000006</v>
      </c>
      <c r="I32">
        <f>VLOOKUP($B32,'[1]Dati finali'!$B$4:$O$40,'[1]Dati finali'!J$42,FALSE)</f>
        <v>39356.000800448739</v>
      </c>
      <c r="J32">
        <f>VLOOKUP($B32,'[1]Dati finali'!$B$4:$O$40,'[1]Dati finali'!K$42,FALSE)</f>
        <v>1</v>
      </c>
    </row>
    <row r="33" spans="2:10" x14ac:dyDescent="0.35">
      <c r="B33" t="s">
        <v>33</v>
      </c>
      <c r="C33" s="14">
        <f>LN(VLOOKUP($B33,'[1]Dati finali'!$B$4:$O$40,'[1]Dati finali'!$O$42,FALSE))</f>
        <v>-4.4228486291941369</v>
      </c>
      <c r="D33" s="2">
        <f>VLOOKUP($B33,'[1]Dati finali'!$B$4:$O$40,'[1]Dati finali'!C$42,FALSE)</f>
        <v>0.42599999999999999</v>
      </c>
      <c r="E33" s="6">
        <f>VLOOKUP($B33,'[1]Dati finali'!$B$4:$O$40,'[1]Dati finali'!D$42,FALSE)</f>
        <v>7520.1660249450188</v>
      </c>
      <c r="F33" s="5">
        <f>VLOOKUP($B33,'[1]Dati finali'!$B$4:$O$40,'[1]Dati finali'!G$42,FALSE)</f>
        <v>1.2719298245614037</v>
      </c>
      <c r="G33" s="2">
        <f>VLOOKUP($B33,'[1]Dati finali'!$B$4:$O$40,'[1]Dati finali'!H$42,FALSE)</f>
        <v>0.56096439169139467</v>
      </c>
      <c r="H33" s="4">
        <f>VLOOKUP($B33,'[1]Dati finali'!$B$4:$O$40,'[1]Dati finali'!I$42,FALSE)</f>
        <v>0.73760999999999999</v>
      </c>
      <c r="I33">
        <f>VLOOKUP($B33,'[1]Dati finali'!$B$4:$O$40,'[1]Dati finali'!J$42,FALSE)</f>
        <v>56765.024125018397</v>
      </c>
      <c r="J33">
        <f>VLOOKUP($B33,'[1]Dati finali'!$B$4:$O$40,'[1]Dati finali'!K$42,FALSE)</f>
        <v>16</v>
      </c>
    </row>
    <row r="34" spans="2:10" x14ac:dyDescent="0.35">
      <c r="B34" t="s">
        <v>10</v>
      </c>
      <c r="C34" s="14">
        <f>LN(VLOOKUP($B34,'[1]Dati finali'!$B$4:$O$40,'[1]Dati finali'!$O$42,FALSE))</f>
        <v>-5.8091429903140277</v>
      </c>
      <c r="D34" s="2">
        <f>VLOOKUP($B34,'[1]Dati finali'!$B$4:$O$40,'[1]Dati finali'!C$42,FALSE)</f>
        <v>0.39100000000000001</v>
      </c>
      <c r="E34" s="6">
        <f>VLOOKUP($B34,'[1]Dati finali'!$B$4:$O$40,'[1]Dati finali'!D$42,FALSE)</f>
        <v>5858.8015362874821</v>
      </c>
      <c r="F34" s="5">
        <f>VLOOKUP($B34,'[1]Dati finali'!$B$4:$O$40,'[1]Dati finali'!G$42,FALSE)</f>
        <v>1.3596491228070178</v>
      </c>
      <c r="G34" s="2">
        <f>VLOOKUP($B34,'[1]Dati finali'!$B$4:$O$40,'[1]Dati finali'!H$42,FALSE)</f>
        <v>0.60297712418300653</v>
      </c>
      <c r="H34" s="4">
        <f>VLOOKUP($B34,'[1]Dati finali'!$B$4:$O$40,'[1]Dati finali'!I$42,FALSE)</f>
        <v>0.87757000000000007</v>
      </c>
      <c r="I34">
        <f>VLOOKUP($B34,'[1]Dati finali'!$B$4:$O$40,'[1]Dati finali'!J$42,FALSE)</f>
        <v>45056.267280748551</v>
      </c>
      <c r="J34">
        <f>VLOOKUP($B34,'[1]Dati finali'!$B$4:$O$40,'[1]Dati finali'!K$42,FALSE)</f>
        <v>4</v>
      </c>
    </row>
    <row r="35" spans="2:10" x14ac:dyDescent="0.35">
      <c r="B35" t="s">
        <v>32</v>
      </c>
      <c r="C35" s="14">
        <f>LN(VLOOKUP($B35,'[1]Dati finali'!$B$4:$O$40,'[1]Dati finali'!$O$42,FALSE))</f>
        <v>-3.1700856606987688</v>
      </c>
      <c r="D35" s="2">
        <f>VLOOKUP($B35,'[1]Dati finali'!$B$4:$O$40,'[1]Dati finali'!C$42,FALSE)</f>
        <v>0.41899999999999998</v>
      </c>
      <c r="E35" s="6">
        <f>VLOOKUP($B35,'[1]Dati finali'!$B$4:$O$40,'[1]Dati finali'!D$42,FALSE)</f>
        <v>13480.14822439102</v>
      </c>
      <c r="F35" s="5">
        <f>VLOOKUP($B35,'[1]Dati finali'!$B$4:$O$40,'[1]Dati finali'!G$42,FALSE)</f>
        <v>1.2456140350877194</v>
      </c>
      <c r="G35" s="2">
        <f>VLOOKUP($B35,'[1]Dati finali'!$B$4:$O$40,'[1]Dati finali'!H$42,FALSE)</f>
        <v>0.57096156310057655</v>
      </c>
      <c r="H35" s="4">
        <f>VLOOKUP($B35,'[1]Dati finali'!$B$4:$O$40,'[1]Dati finali'!I$42,FALSE)</f>
        <v>0.87146000000000001</v>
      </c>
      <c r="I35">
        <f>VLOOKUP($B35,'[1]Dati finali'!$B$4:$O$40,'[1]Dati finali'!J$42,FALSE)</f>
        <v>44042.249785595603</v>
      </c>
      <c r="J35">
        <f>VLOOKUP($B35,'[1]Dati finali'!$B$4:$O$40,'[1]Dati finali'!K$42,FALSE)</f>
        <v>3</v>
      </c>
    </row>
    <row r="36" spans="2:10" x14ac:dyDescent="0.35">
      <c r="B36" t="s">
        <v>17</v>
      </c>
      <c r="C36" s="14">
        <f>LN(VLOOKUP($B36,'[1]Dati finali'!$B$4:$O$40,'[1]Dati finali'!$O$42,FALSE))</f>
        <v>-2.3025850929940455</v>
      </c>
      <c r="D36" s="2">
        <f>VLOOKUP($B36,'[1]Dati finali'!$B$4:$O$40,'[1]Dati finali'!C$42,FALSE)</f>
        <v>0.42499999999999999</v>
      </c>
      <c r="E36" s="6">
        <f>VLOOKUP($B36,'[1]Dati finali'!$B$4:$O$40,'[1]Dati finali'!D$42,FALSE)</f>
        <v>53832.479091958725</v>
      </c>
      <c r="F36" s="5">
        <f>VLOOKUP($B36,'[1]Dati finali'!$B$4:$O$40,'[1]Dati finali'!G$42,FALSE)</f>
        <v>1.4824561403508774</v>
      </c>
      <c r="G36" s="2">
        <f>VLOOKUP($B36,'[1]Dati finali'!$B$4:$O$40,'[1]Dati finali'!H$42,FALSE)</f>
        <v>0.99986000000000008</v>
      </c>
      <c r="H36" s="4">
        <f>VLOOKUP($B36,'[1]Dati finali'!$B$4:$O$40,'[1]Dati finali'!I$42,FALSE)</f>
        <v>0.93772999999999995</v>
      </c>
      <c r="I36">
        <f>VLOOKUP($B36,'[1]Dati finali'!$B$4:$O$40,'[1]Dati finali'!J$42,FALSE)</f>
        <v>46625.174468334641</v>
      </c>
      <c r="J36">
        <f>VLOOKUP($B36,'[1]Dati finali'!$B$4:$O$40,'[1]Dati finali'!K$42,FALSE)</f>
        <v>2</v>
      </c>
    </row>
    <row r="37" spans="2:10" x14ac:dyDescent="0.35">
      <c r="B37" t="s">
        <v>25</v>
      </c>
      <c r="C37" s="14">
        <f>LN(VLOOKUP($B37,'[1]Dati finali'!$B$4:$O$40,'[1]Dati finali'!$O$42,FALSE))</f>
        <v>-1.6928195213731514</v>
      </c>
      <c r="D37" s="2">
        <f>VLOOKUP($B37,'[1]Dati finali'!$B$4:$O$40,'[1]Dati finali'!C$42,FALSE)</f>
        <v>0.43200000000000005</v>
      </c>
      <c r="E37" s="6">
        <f>VLOOKUP($B37,'[1]Dati finali'!$B$4:$O$40,'[1]Dati finali'!D$42,FALSE)</f>
        <v>22999.93459512827</v>
      </c>
      <c r="F37" s="5">
        <f>VLOOKUP($B37,'[1]Dati finali'!$B$4:$O$40,'[1]Dati finali'!G$42,FALSE)</f>
        <v>1.56140350877193</v>
      </c>
      <c r="G37" s="2">
        <f>VLOOKUP($B37,'[1]Dati finali'!$B$4:$O$40,'[1]Dati finali'!H$42,FALSE)</f>
        <v>0.97569731543624161</v>
      </c>
      <c r="H37" s="4">
        <f>VLOOKUP($B37,'[1]Dati finali'!$B$4:$O$40,'[1]Dati finali'!I$42,FALSE)</f>
        <v>0.81870999999999994</v>
      </c>
      <c r="I37">
        <f>VLOOKUP($B37,'[1]Dati finali'!$B$4:$O$40,'[1]Dati finali'!J$42,FALSE)</f>
        <v>53872.17663996949</v>
      </c>
      <c r="J37">
        <f>VLOOKUP($B37,'[1]Dati finali'!$B$4:$O$40,'[1]Dati finali'!K$42,FALSE)</f>
        <v>17</v>
      </c>
    </row>
    <row r="41" spans="2:10" x14ac:dyDescent="0.35">
      <c r="B41" t="s">
        <v>46</v>
      </c>
    </row>
    <row r="42" spans="2:10" ht="15" thickBot="1" x14ac:dyDescent="0.4"/>
    <row r="43" spans="2:10" x14ac:dyDescent="0.35">
      <c r="B43" s="10" t="s">
        <v>47</v>
      </c>
      <c r="C43" s="10"/>
    </row>
    <row r="44" spans="2:10" x14ac:dyDescent="0.35">
      <c r="B44" t="s">
        <v>48</v>
      </c>
      <c r="C44">
        <v>0.79534686819640665</v>
      </c>
    </row>
    <row r="45" spans="2:10" x14ac:dyDescent="0.35">
      <c r="B45" t="s">
        <v>49</v>
      </c>
      <c r="C45">
        <v>0.63257664074983233</v>
      </c>
    </row>
    <row r="46" spans="2:10" x14ac:dyDescent="0.35">
      <c r="B46" t="s">
        <v>50</v>
      </c>
      <c r="C46">
        <v>0.53365496710555638</v>
      </c>
    </row>
    <row r="47" spans="2:10" x14ac:dyDescent="0.35">
      <c r="B47" t="s">
        <v>51</v>
      </c>
      <c r="C47">
        <v>0.90589728056916641</v>
      </c>
    </row>
    <row r="48" spans="2:10"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7</v>
      </c>
      <c r="D52">
        <v>36.734797233137321</v>
      </c>
      <c r="E52">
        <v>5.2478281761624741</v>
      </c>
      <c r="F52">
        <v>6.3947223843440932</v>
      </c>
      <c r="G52">
        <v>1.9702751438736838E-4</v>
      </c>
    </row>
    <row r="53" spans="2:10" x14ac:dyDescent="0.35">
      <c r="B53" t="s">
        <v>55</v>
      </c>
      <c r="C53">
        <v>26</v>
      </c>
      <c r="D53">
        <v>21.336896956507886</v>
      </c>
      <c r="E53">
        <v>0.82064988294261099</v>
      </c>
    </row>
    <row r="54" spans="2:10" ht="15" thickBot="1" x14ac:dyDescent="0.4">
      <c r="B54" s="8" t="s">
        <v>56</v>
      </c>
      <c r="C54" s="8">
        <v>33</v>
      </c>
      <c r="D54" s="8">
        <v>58.071694189645207</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-10.275920500293338</v>
      </c>
      <c r="D57">
        <v>1.4726503409726646</v>
      </c>
      <c r="E57">
        <v>-6.9778413886803836</v>
      </c>
      <c r="F57">
        <v>2.0771354871824517E-7</v>
      </c>
      <c r="G57">
        <v>-13.302996628990115</v>
      </c>
      <c r="H57">
        <v>-7.2488443715965616</v>
      </c>
      <c r="I57">
        <v>-13.302996628990115</v>
      </c>
      <c r="J57">
        <v>-7.2488443715965616</v>
      </c>
    </row>
    <row r="58" spans="2:10" x14ac:dyDescent="0.35">
      <c r="B58" t="s">
        <v>35</v>
      </c>
      <c r="C58">
        <v>-0.35768121192095348</v>
      </c>
      <c r="D58">
        <v>2.2249997347246908</v>
      </c>
      <c r="E58">
        <v>-0.16075562002941585</v>
      </c>
      <c r="F58">
        <v>0.87352842786013796</v>
      </c>
      <c r="G58">
        <v>-4.9312336676201385</v>
      </c>
      <c r="H58">
        <v>4.2158712437782322</v>
      </c>
      <c r="I58">
        <v>-4.9312336676201385</v>
      </c>
      <c r="J58">
        <v>4.2158712437782322</v>
      </c>
    </row>
    <row r="59" spans="2:10" x14ac:dyDescent="0.35">
      <c r="B59" t="s">
        <v>36</v>
      </c>
      <c r="C59">
        <v>3.5504766130630024E-5</v>
      </c>
      <c r="D59">
        <v>2.5565209922625554E-5</v>
      </c>
      <c r="E59">
        <v>1.3887922781814448</v>
      </c>
      <c r="F59">
        <v>0.17667891020713838</v>
      </c>
      <c r="G59">
        <v>-1.704527547041169E-5</v>
      </c>
      <c r="H59">
        <v>8.805480773167173E-5</v>
      </c>
      <c r="I59">
        <v>-1.704527547041169E-5</v>
      </c>
      <c r="J59">
        <v>8.805480773167173E-5</v>
      </c>
    </row>
    <row r="60" spans="2:10" x14ac:dyDescent="0.35">
      <c r="B60" t="s">
        <v>39</v>
      </c>
      <c r="C60">
        <v>0.78858266035639479</v>
      </c>
      <c r="D60">
        <v>0.94748792543589966</v>
      </c>
      <c r="E60">
        <v>0.8322878204422508</v>
      </c>
      <c r="F60">
        <v>0.41282620056354524</v>
      </c>
      <c r="G60">
        <v>-1.1590066631357605</v>
      </c>
      <c r="H60">
        <v>2.7361719838485499</v>
      </c>
      <c r="I60">
        <v>-1.1590066631357605</v>
      </c>
      <c r="J60">
        <v>2.7361719838485499</v>
      </c>
    </row>
    <row r="61" spans="2:10" x14ac:dyDescent="0.35">
      <c r="B61" t="s">
        <v>40</v>
      </c>
      <c r="C61">
        <v>1.8299414268406253</v>
      </c>
      <c r="D61">
        <v>0.92644309050809448</v>
      </c>
      <c r="E61">
        <v>1.9752334985163742</v>
      </c>
      <c r="F61" s="25">
        <v>5.8947664822451146E-2</v>
      </c>
      <c r="G61">
        <v>-7.4389618926046674E-2</v>
      </c>
      <c r="H61">
        <v>3.7342724726072971</v>
      </c>
      <c r="I61">
        <v>-7.4389618926046674E-2</v>
      </c>
      <c r="J61">
        <v>3.7342724726072971</v>
      </c>
    </row>
    <row r="62" spans="2:10" x14ac:dyDescent="0.35">
      <c r="B62" t="s">
        <v>41</v>
      </c>
      <c r="C62">
        <v>3.4096382709716124</v>
      </c>
      <c r="D62">
        <v>1.9101446176675971</v>
      </c>
      <c r="E62">
        <v>1.7850157728554545</v>
      </c>
      <c r="F62" s="24">
        <v>8.5931798506152499E-2</v>
      </c>
      <c r="G62">
        <v>-0.51672022270936901</v>
      </c>
      <c r="H62">
        <v>7.3359967646525934</v>
      </c>
      <c r="I62">
        <v>-0.51672022270936901</v>
      </c>
      <c r="J62">
        <v>7.3359967646525934</v>
      </c>
    </row>
    <row r="63" spans="2:10" x14ac:dyDescent="0.35">
      <c r="B63" t="s">
        <v>42</v>
      </c>
      <c r="C63">
        <v>1.4511416801533077E-5</v>
      </c>
      <c r="D63">
        <v>1.3220861712780548E-5</v>
      </c>
      <c r="E63">
        <v>1.0976150508786393</v>
      </c>
      <c r="F63">
        <v>0.28243422001912222</v>
      </c>
      <c r="G63">
        <v>-1.2664453653313777E-5</v>
      </c>
      <c r="H63">
        <v>4.1687287256379933E-5</v>
      </c>
      <c r="I63">
        <v>-1.2664453653313777E-5</v>
      </c>
      <c r="J63">
        <v>4.1687287256379933E-5</v>
      </c>
    </row>
    <row r="64" spans="2:10" ht="15" thickBot="1" x14ac:dyDescent="0.4">
      <c r="B64" s="8" t="s">
        <v>43</v>
      </c>
      <c r="C64" s="8">
        <v>2.8423637627154877E-3</v>
      </c>
      <c r="D64" s="8">
        <v>8.9530609081487269E-3</v>
      </c>
      <c r="E64" s="8">
        <v>0.31747396693442342</v>
      </c>
      <c r="F64" s="8">
        <v>0.75341956687584621</v>
      </c>
      <c r="G64" s="8">
        <v>-1.5560916499946915E-2</v>
      </c>
      <c r="H64" s="8">
        <v>2.1245644025377892E-2</v>
      </c>
      <c r="I64" s="8">
        <v>-1.5560916499946915E-2</v>
      </c>
      <c r="J64" s="8">
        <v>2.1245644025377892E-2</v>
      </c>
    </row>
    <row r="68" spans="2:4" x14ac:dyDescent="0.35">
      <c r="B68" t="s">
        <v>70</v>
      </c>
    </row>
    <row r="69" spans="2:4" ht="15" thickBot="1" x14ac:dyDescent="0.4"/>
    <row r="70" spans="2:4" x14ac:dyDescent="0.35">
      <c r="B70" s="9" t="s">
        <v>71</v>
      </c>
      <c r="C70" s="9" t="s">
        <v>83</v>
      </c>
      <c r="D70" s="9" t="s">
        <v>73</v>
      </c>
    </row>
    <row r="71" spans="2:4" x14ac:dyDescent="0.35">
      <c r="B71">
        <v>1</v>
      </c>
      <c r="C71">
        <v>-6.0724867255453985</v>
      </c>
      <c r="D71">
        <v>-0.83526855343673834</v>
      </c>
    </row>
    <row r="72" spans="2:4" x14ac:dyDescent="0.35">
      <c r="B72">
        <v>2</v>
      </c>
      <c r="C72">
        <v>-6.3937627655748184</v>
      </c>
      <c r="D72">
        <v>-0.51399251340731844</v>
      </c>
    </row>
    <row r="73" spans="2:4" x14ac:dyDescent="0.35">
      <c r="B73">
        <v>3</v>
      </c>
      <c r="C73">
        <v>-5.516309942002759</v>
      </c>
      <c r="D73">
        <v>-0.69829815641943238</v>
      </c>
    </row>
    <row r="74" spans="2:4" x14ac:dyDescent="0.35">
      <c r="B74">
        <v>4</v>
      </c>
      <c r="C74">
        <v>-5.3933432706984341</v>
      </c>
      <c r="D74">
        <v>-1.5144120082837027</v>
      </c>
    </row>
    <row r="75" spans="2:4" x14ac:dyDescent="0.35">
      <c r="B75">
        <v>5</v>
      </c>
      <c r="C75">
        <v>-6.7230982688750709</v>
      </c>
      <c r="D75">
        <v>-0.18465701010706592</v>
      </c>
    </row>
    <row r="76" spans="2:4" x14ac:dyDescent="0.35">
      <c r="B76">
        <v>6</v>
      </c>
      <c r="C76">
        <v>-5.8059323947945654</v>
      </c>
      <c r="D76">
        <v>-1.1018228841875715</v>
      </c>
    </row>
    <row r="77" spans="2:4" x14ac:dyDescent="0.35">
      <c r="B77">
        <v>7</v>
      </c>
      <c r="C77">
        <v>-6.4116174801544661</v>
      </c>
      <c r="D77">
        <v>-0.49613779882767073</v>
      </c>
    </row>
    <row r="78" spans="2:4" x14ac:dyDescent="0.35">
      <c r="B78">
        <v>8</v>
      </c>
      <c r="C78">
        <v>-6.2475195354612056</v>
      </c>
      <c r="D78">
        <v>3.2911437039014224E-2</v>
      </c>
    </row>
    <row r="79" spans="2:4" x14ac:dyDescent="0.35">
      <c r="B79">
        <v>9</v>
      </c>
      <c r="C79">
        <v>-6.5120444430582172</v>
      </c>
      <c r="D79">
        <v>0.29743634463602575</v>
      </c>
    </row>
    <row r="80" spans="2:4" x14ac:dyDescent="0.35">
      <c r="B80">
        <v>10</v>
      </c>
      <c r="C80">
        <v>-4.7883076857154458</v>
      </c>
      <c r="D80">
        <v>0.97159486009162466</v>
      </c>
    </row>
    <row r="81" spans="2:4" x14ac:dyDescent="0.35">
      <c r="B81">
        <v>11</v>
      </c>
      <c r="C81">
        <v>-5.7321442732894541</v>
      </c>
      <c r="D81">
        <v>-0.48246382513273733</v>
      </c>
    </row>
    <row r="82" spans="2:4" x14ac:dyDescent="0.35">
      <c r="B82">
        <v>12</v>
      </c>
      <c r="C82">
        <v>-5.4158639960154487</v>
      </c>
      <c r="D82">
        <v>-0.39327899429857904</v>
      </c>
    </row>
    <row r="83" spans="2:4" x14ac:dyDescent="0.35">
      <c r="B83">
        <v>13</v>
      </c>
      <c r="C83">
        <v>-6.4582829429939066</v>
      </c>
      <c r="D83">
        <v>0.93682202513166057</v>
      </c>
    </row>
    <row r="84" spans="2:4" x14ac:dyDescent="0.35">
      <c r="B84">
        <v>14</v>
      </c>
      <c r="C84">
        <v>-5.6775855917980662</v>
      </c>
      <c r="D84">
        <v>-0.53702250662412521</v>
      </c>
    </row>
    <row r="85" spans="2:4" x14ac:dyDescent="0.35">
      <c r="B85">
        <v>15</v>
      </c>
      <c r="C85">
        <v>-6.3707726091320307</v>
      </c>
      <c r="D85">
        <v>0.561629618818003</v>
      </c>
    </row>
    <row r="86" spans="2:4" x14ac:dyDescent="0.35">
      <c r="B86">
        <v>16</v>
      </c>
      <c r="C86">
        <v>-6.3602932738276206</v>
      </c>
      <c r="D86">
        <v>0.55115028351359285</v>
      </c>
    </row>
    <row r="87" spans="2:4" x14ac:dyDescent="0.35">
      <c r="B87">
        <v>17</v>
      </c>
      <c r="C87">
        <v>-5.3762885325025938</v>
      </c>
      <c r="D87">
        <v>0.41444340257577039</v>
      </c>
    </row>
    <row r="88" spans="2:4" x14ac:dyDescent="0.35">
      <c r="B88">
        <v>18</v>
      </c>
      <c r="C88">
        <v>-4.7333205935341232</v>
      </c>
      <c r="D88">
        <v>-0.56499677301391316</v>
      </c>
    </row>
    <row r="89" spans="2:4" x14ac:dyDescent="0.35">
      <c r="B89">
        <v>19</v>
      </c>
      <c r="C89">
        <v>-5.5918778038402657</v>
      </c>
      <c r="D89">
        <v>0.47588199408618337</v>
      </c>
    </row>
    <row r="90" spans="2:4" x14ac:dyDescent="0.35">
      <c r="B90">
        <v>20</v>
      </c>
      <c r="C90">
        <v>-5.6838056050542871</v>
      </c>
      <c r="D90">
        <v>-1.2239496739278497</v>
      </c>
    </row>
    <row r="91" spans="2:4" x14ac:dyDescent="0.35">
      <c r="B91">
        <v>21</v>
      </c>
      <c r="C91">
        <v>-5.2717434741508846</v>
      </c>
      <c r="D91">
        <v>0.44342973684858311</v>
      </c>
    </row>
    <row r="92" spans="2:4" x14ac:dyDescent="0.35">
      <c r="B92">
        <v>22</v>
      </c>
      <c r="C92">
        <v>-5.5662593617272007</v>
      </c>
      <c r="D92">
        <v>0.4502635519731184</v>
      </c>
    </row>
    <row r="93" spans="2:4" x14ac:dyDescent="0.35">
      <c r="B93">
        <v>23</v>
      </c>
      <c r="C93">
        <v>-4.2679518822713192</v>
      </c>
      <c r="D93">
        <v>-0.15489674692281774</v>
      </c>
    </row>
    <row r="94" spans="2:4" x14ac:dyDescent="0.35">
      <c r="B94">
        <v>24</v>
      </c>
      <c r="C94">
        <v>-5.3684511333184401</v>
      </c>
      <c r="D94">
        <v>1.0997531839515613</v>
      </c>
    </row>
    <row r="95" spans="2:4" x14ac:dyDescent="0.35">
      <c r="B95">
        <v>25</v>
      </c>
      <c r="C95">
        <v>-5.5244091660281143</v>
      </c>
      <c r="D95">
        <v>1.0145491598443481</v>
      </c>
    </row>
    <row r="96" spans="2:4" x14ac:dyDescent="0.35">
      <c r="B96">
        <v>26</v>
      </c>
      <c r="C96">
        <v>-5.1977721300345356</v>
      </c>
      <c r="D96">
        <v>-0.10054523651350067</v>
      </c>
    </row>
    <row r="97" spans="2:5" x14ac:dyDescent="0.35">
      <c r="B97">
        <v>27</v>
      </c>
      <c r="C97">
        <v>-6.552779028554002</v>
      </c>
      <c r="D97">
        <v>1.0313181106917559</v>
      </c>
    </row>
    <row r="98" spans="2:5" x14ac:dyDescent="0.35">
      <c r="B98">
        <v>28</v>
      </c>
      <c r="C98">
        <v>-4.9109854447028596</v>
      </c>
      <c r="D98">
        <v>-0.89815754561116812</v>
      </c>
    </row>
    <row r="99" spans="2:5" x14ac:dyDescent="0.35">
      <c r="B99">
        <v>29</v>
      </c>
      <c r="C99">
        <v>-4.5957655729974958</v>
      </c>
      <c r="D99">
        <v>0.77905274737367458</v>
      </c>
    </row>
    <row r="100" spans="2:5" x14ac:dyDescent="0.35">
      <c r="B100">
        <v>30</v>
      </c>
      <c r="C100">
        <v>-4.7475351463326332</v>
      </c>
      <c r="D100">
        <v>0.32468651713849628</v>
      </c>
    </row>
    <row r="101" spans="2:5" x14ac:dyDescent="0.35">
      <c r="B101">
        <v>31</v>
      </c>
      <c r="C101">
        <v>-4.3747539478690234</v>
      </c>
      <c r="D101">
        <v>-1.4343890424450043</v>
      </c>
    </row>
    <row r="102" spans="2:5" x14ac:dyDescent="0.35">
      <c r="B102">
        <v>32</v>
      </c>
      <c r="C102">
        <v>-4.301077668531752</v>
      </c>
      <c r="D102">
        <v>1.1309920078329831</v>
      </c>
    </row>
    <row r="103" spans="2:5" x14ac:dyDescent="0.35">
      <c r="B103">
        <v>33</v>
      </c>
      <c r="C103">
        <v>-1.6382988293894396</v>
      </c>
      <c r="D103">
        <v>-0.66428626360460585</v>
      </c>
    </row>
    <row r="104" spans="2:5" ht="15" thickBot="1" x14ac:dyDescent="0.4">
      <c r="B104" s="8">
        <v>34</v>
      </c>
      <c r="C104" s="8">
        <v>-2.9754800725904889</v>
      </c>
      <c r="D104" s="8">
        <v>1.2826605512173375</v>
      </c>
    </row>
    <row r="105" spans="2:5" ht="15" thickBot="1" x14ac:dyDescent="0.4">
      <c r="B105" s="8"/>
      <c r="C105" s="8"/>
      <c r="D105" s="8"/>
    </row>
    <row r="106" spans="2:5" ht="15" thickBot="1" x14ac:dyDescent="0.4">
      <c r="B106" s="8"/>
      <c r="C106" s="8"/>
      <c r="D106" s="8"/>
      <c r="E106" s="8"/>
    </row>
  </sheetData>
  <conditionalFormatting sqref="B4:C37">
    <cfRule type="cellIs" dxfId="25" priority="1" operator="equal">
      <formula>0</formula>
    </cfRule>
  </conditionalFormatting>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C36BA-3503-438B-9E4A-3993111CF932}">
  <sheetPr>
    <tabColor theme="9"/>
  </sheetPr>
  <dimension ref="B1:J150"/>
  <sheetViews>
    <sheetView topLeftCell="A48" zoomScale="86" zoomScaleNormal="90" workbookViewId="0">
      <selection activeCell="E129" sqref="E129"/>
    </sheetView>
  </sheetViews>
  <sheetFormatPr defaultRowHeight="14.5" x14ac:dyDescent="0.35"/>
  <cols>
    <col min="2" max="2" width="11.36328125" customWidth="1"/>
    <col min="3" max="3" width="15.1796875" customWidth="1"/>
    <col min="4" max="4" width="15.26953125" bestFit="1" customWidth="1"/>
    <col min="5" max="5" width="13.36328125" bestFit="1" customWidth="1"/>
    <col min="6" max="6" width="17.08984375" bestFit="1" customWidth="1"/>
    <col min="7" max="7" width="19.1796875" customWidth="1"/>
    <col min="8" max="8" width="14.81640625" bestFit="1" customWidth="1"/>
    <col min="9" max="9" width="16.90625" bestFit="1" customWidth="1"/>
    <col min="10" max="10" width="19.26953125" customWidth="1"/>
  </cols>
  <sheetData>
    <row r="1" spans="2:10" x14ac:dyDescent="0.35">
      <c r="B1" t="s">
        <v>158</v>
      </c>
    </row>
    <row r="3" spans="2:10" ht="48" x14ac:dyDescent="0.35">
      <c r="C3" s="1" t="s">
        <v>44</v>
      </c>
      <c r="D3" s="1" t="s">
        <v>35</v>
      </c>
      <c r="E3" s="1" t="s">
        <v>37</v>
      </c>
      <c r="F3" s="1" t="s">
        <v>39</v>
      </c>
      <c r="G3" s="1" t="s">
        <v>40</v>
      </c>
      <c r="H3" s="1" t="s">
        <v>41</v>
      </c>
      <c r="I3" s="1" t="s">
        <v>42</v>
      </c>
      <c r="J3" s="1" t="s">
        <v>137</v>
      </c>
    </row>
    <row r="4" spans="2:10" x14ac:dyDescent="0.35">
      <c r="B4" t="s">
        <v>9</v>
      </c>
      <c r="C4" s="3">
        <f>VLOOKUP($B4,'[1]Dati finali'!$B$4:$O$40,'[1]Dati finali'!$M$42,FALSE)</f>
        <v>2E-3</v>
      </c>
      <c r="D4" s="2">
        <f>VLOOKUP($B4,'[1]Dati finali'!$B$4:$O$40,'[1]Dati finali'!C$42,FALSE)</f>
        <v>0.23899999999999999</v>
      </c>
      <c r="E4" s="5">
        <f>VLOOKUP($B4,'[1]Dati finali'!$B$4:$O$40,'[1]Dati finali'!E$42,FALSE)</f>
        <v>0.14629999999999999</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VLOOKUP(B4,'[3]Indicator Scores'!$B$1:$D$181,3,FALSE)</f>
        <v>84.67</v>
      </c>
    </row>
    <row r="5" spans="2:10" x14ac:dyDescent="0.35">
      <c r="B5" t="s">
        <v>11</v>
      </c>
      <c r="C5" s="3">
        <f>VLOOKUP($B5,'[1]Dati finali'!$B$4:$O$40,'[1]Dati finali'!$M$42,FALSE)</f>
        <v>2E-3</v>
      </c>
      <c r="D5" s="2">
        <f>VLOOKUP($B5,'[1]Dati finali'!$B$4:$O$40,'[1]Dati finali'!C$42,FALSE)</f>
        <v>0.39700000000000002</v>
      </c>
      <c r="E5" s="5">
        <f>VLOOKUP($B5,'[1]Dati finali'!$B$4:$O$40,'[1]Dati finali'!E$42,FALSE)</f>
        <v>0.1263</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VLOOKUP(B5,'[3]Indicator Scores'!$B$1:$D$181,3,FALSE)</f>
        <v>88.59</v>
      </c>
    </row>
    <row r="6" spans="2:10" x14ac:dyDescent="0.35">
      <c r="B6" t="s">
        <v>15</v>
      </c>
      <c r="C6" s="3">
        <f>VLOOKUP($B6,'[1]Dati finali'!$B$4:$O$40,'[1]Dati finali'!$M$42,FALSE)</f>
        <v>2E-3</v>
      </c>
      <c r="D6" s="2">
        <f>VLOOKUP($B6,'[1]Dati finali'!$B$4:$O$40,'[1]Dati finali'!C$42,FALSE)</f>
        <v>0.31</v>
      </c>
      <c r="E6" s="5">
        <f>VLOOKUP($B6,'[1]Dati finali'!$B$4:$O$40,'[1]Dati finali'!E$42,FALSE)</f>
        <v>0.17780000000000001</v>
      </c>
      <c r="F6" s="5">
        <f>VLOOKUP($B6,'[1]Dati finali'!$B$4:$O$40,'[1]Dati finali'!G$42,FALSE)</f>
        <v>1.3508771929824563</v>
      </c>
      <c r="G6" s="2">
        <f>VLOOKUP($B6,'[1]Dati finali'!$B$4:$O$40,'[1]Dati finali'!H$42,FALSE)</f>
        <v>0.28974708171206226</v>
      </c>
      <c r="H6" s="4">
        <f>VLOOKUP($B6,'[1]Dati finali'!$B$4:$O$40,'[1]Dati finali'!I$42,FALSE)</f>
        <v>0.78724000000000005</v>
      </c>
      <c r="I6">
        <f>VLOOKUP($B6,'[1]Dati finali'!$B$4:$O$40,'[1]Dati finali'!J$42,FALSE)</f>
        <v>24212.197302170782</v>
      </c>
      <c r="J6">
        <f>VLOOKUP(B6,'[3]Indicator Scores'!$B$1:$D$181,3,FALSE)</f>
        <v>85.81</v>
      </c>
    </row>
    <row r="7" spans="2:10" x14ac:dyDescent="0.35">
      <c r="B7" t="s">
        <v>19</v>
      </c>
      <c r="C7" s="3">
        <f>VLOOKUP($B7,'[1]Dati finali'!$B$4:$O$40,'[1]Dati finali'!$M$42,FALSE)</f>
        <v>2E-3</v>
      </c>
      <c r="D7" s="2">
        <f>VLOOKUP($B7,'[1]Dati finali'!$B$4:$O$40,'[1]Dati finali'!C$42,FALSE)</f>
        <v>0.187</v>
      </c>
      <c r="E7" s="5">
        <f>VLOOKUP($B7,'[1]Dati finali'!$B$4:$O$40,'[1]Dati finali'!E$42,FALSE)</f>
        <v>0.21060000000000001</v>
      </c>
      <c r="F7" s="5">
        <f>VLOOKUP($B7,'[1]Dati finali'!$B$4:$O$40,'[1]Dati finali'!G$42,FALSE)</f>
        <v>1.4122807017543861</v>
      </c>
      <c r="G7" s="2">
        <f>VLOOKUP($B7,'[1]Dati finali'!$B$4:$O$40,'[1]Dati finali'!H$42,FALSE)</f>
        <v>0.37279399585921325</v>
      </c>
      <c r="H7" s="4">
        <f>VLOOKUP($B7,'[1]Dati finali'!$B$4:$O$40,'[1]Dati finali'!I$42,FALSE)</f>
        <v>0.70144000000000006</v>
      </c>
      <c r="I7">
        <f>VLOOKUP($B7,'[1]Dati finali'!$B$4:$O$40,'[1]Dati finali'!J$42,FALSE)</f>
        <v>34585.035786649052</v>
      </c>
      <c r="J7">
        <f>VLOOKUP(B7,'[3]Indicator Scores'!$B$1:$D$181,3,FALSE)</f>
        <v>84.48</v>
      </c>
    </row>
    <row r="8" spans="2:10" x14ac:dyDescent="0.35">
      <c r="B8" t="s">
        <v>26</v>
      </c>
      <c r="C8" s="3">
        <f>VLOOKUP($B8,'[1]Dati finali'!$B$4:$O$40,'[1]Dati finali'!$M$42,FALSE)</f>
        <v>2E-3</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VLOOKUP(B8,'[3]Indicator Scores'!$B$1:$D$181,3,FALSE)</f>
        <v>81.260000000000005</v>
      </c>
    </row>
    <row r="9" spans="2:10" x14ac:dyDescent="0.35">
      <c r="B9" t="s">
        <v>21</v>
      </c>
      <c r="C9" s="3">
        <f>VLOOKUP($B9,'[1]Dati finali'!$B$4:$O$40,'[1]Dati finali'!$M$42,FALSE)</f>
        <v>3.0000000000000001E-3</v>
      </c>
      <c r="D9" s="2">
        <f>VLOOKUP($B9,'[1]Dati finali'!$B$4:$O$40,'[1]Dati finali'!C$42,FALSE)</f>
        <v>0.40299999999999997</v>
      </c>
      <c r="E9" s="5">
        <f>VLOOKUP($B9,'[1]Dati finali'!$B$4:$O$40,'[1]Dati finali'!E$42,FALSE)</f>
        <v>0.11115</v>
      </c>
      <c r="F9" s="5">
        <f>VLOOKUP($B9,'[1]Dati finali'!$B$4:$O$40,'[1]Dati finali'!G$42,FALSE)</f>
        <v>1.0175438596491229</v>
      </c>
      <c r="G9" s="2">
        <f>VLOOKUP($B9,'[1]Dati finali'!$B$4:$O$40,'[1]Dati finali'!H$42,FALSE)</f>
        <v>0.48558139534883721</v>
      </c>
      <c r="H9" s="4">
        <f>VLOOKUP($B9,'[1]Dati finali'!$B$4:$O$40,'[1]Dati finali'!I$42,FALSE)</f>
        <v>0.67516000000000009</v>
      </c>
      <c r="I9">
        <f>VLOOKUP($B9,'[1]Dati finali'!$B$4:$O$40,'[1]Dati finali'!J$42,FALSE)</f>
        <v>28945.214455971793</v>
      </c>
      <c r="J9">
        <f>VLOOKUP(B9,'[3]Indicator Scores'!$B$1:$D$181,3,FALSE)</f>
        <v>85.49</v>
      </c>
    </row>
    <row r="10" spans="2:10" x14ac:dyDescent="0.35">
      <c r="B10" t="s">
        <v>28</v>
      </c>
      <c r="C10" s="3">
        <f>VLOOKUP($B10,'[1]Dati finali'!$B$4:$O$40,'[1]Dati finali'!$M$42,FALSE)</f>
        <v>3.0000000000000001E-3</v>
      </c>
      <c r="D10" s="2">
        <f>VLOOKUP($B10,'[1]Dati finali'!$B$4:$O$40,'[1]Dati finali'!C$42,FALSE)</f>
        <v>0.17600000000000002</v>
      </c>
      <c r="E10" s="5">
        <f>VLOOKUP($B10,'[1]Dati finali'!$B$4:$O$40,'[1]Dati finali'!E$42,FALSE)</f>
        <v>0.12434999999999999</v>
      </c>
      <c r="F10" s="5">
        <f>VLOOKUP($B10,'[1]Dati finali'!$B$4:$O$40,'[1]Dati finali'!G$42,FALSE)</f>
        <v>1.0175438596491229</v>
      </c>
      <c r="G10" s="2">
        <f>VLOOKUP($B10,'[1]Dati finali'!$B$4:$O$40,'[1]Dati finali'!H$42,FALSE)</f>
        <v>0.41427188940092169</v>
      </c>
      <c r="H10" s="4">
        <f>VLOOKUP($B10,'[1]Dati finali'!$B$4:$O$40,'[1]Dati finali'!I$42,FALSE)</f>
        <v>0.53935999999999995</v>
      </c>
      <c r="I10">
        <f>VLOOKUP($B10,'[1]Dati finali'!$B$4:$O$40,'[1]Dati finali'!J$42,FALSE)</f>
        <v>23383.132051156193</v>
      </c>
      <c r="J10">
        <f>VLOOKUP(B10,'[3]Indicator Scores'!$B$1:$D$181,3,FALSE)</f>
        <v>83.24</v>
      </c>
    </row>
    <row r="11" spans="2:10" x14ac:dyDescent="0.35">
      <c r="B11" t="s">
        <v>7</v>
      </c>
      <c r="C11" s="3">
        <f>VLOOKUP($B11,'[1]Dati finali'!$B$4:$O$40,'[1]Dati finali'!$M$42,FALSE)</f>
        <v>4.0000000000000001E-3</v>
      </c>
      <c r="D11" s="2">
        <f>VLOOKUP($B11,'[1]Dati finali'!$B$4:$O$40,'[1]Dati finali'!C$42,FALSE)</f>
        <v>0.27800000000000002</v>
      </c>
      <c r="E11" s="5">
        <f>VLOOKUP($B11,'[1]Dati finali'!$B$4:$O$40,'[1]Dati finali'!E$42,FALSE)</f>
        <v>9.69E-2</v>
      </c>
      <c r="F11" s="5">
        <f>VLOOKUP($B11,'[1]Dati finali'!$B$4:$O$40,'[1]Dati finali'!G$42,FALSE)</f>
        <v>0.97368421052631593</v>
      </c>
      <c r="G11" s="2">
        <f>VLOOKUP($B11,'[1]Dati finali'!$B$4:$O$40,'[1]Dati finali'!H$42,FALSE)</f>
        <v>0.15651982378854626</v>
      </c>
      <c r="H11" s="4">
        <f>VLOOKUP($B11,'[1]Dati finali'!$B$4:$O$40,'[1]Dati finali'!I$42,FALSE)</f>
        <v>0.74668999999999996</v>
      </c>
      <c r="I11">
        <f>VLOOKUP($B11,'[1]Dati finali'!$B$4:$O$40,'[1]Dati finali'!J$42,FALSE)</f>
        <v>18375.433481661283</v>
      </c>
      <c r="J11" s="40">
        <f>VLOOKUP(B11,'[3]Indicator Scores'!$B$1:$D$181,3,FALSE)</f>
        <v>83.4</v>
      </c>
    </row>
    <row r="12" spans="2:10" x14ac:dyDescent="0.35">
      <c r="B12" t="s">
        <v>23</v>
      </c>
      <c r="C12" s="3">
        <f>VLOOKUP($B12,'[1]Dati finali'!$B$4:$O$40,'[1]Dati finali'!$M$42,FALSE)</f>
        <v>4.0000000000000001E-3</v>
      </c>
      <c r="D12" s="2">
        <f>VLOOKUP($B12,'[1]Dati finali'!$B$4:$O$40,'[1]Dati finali'!C$42,FALSE)</f>
        <v>0.23899999999999999</v>
      </c>
      <c r="E12" s="5">
        <f>VLOOKUP($B12,'[1]Dati finali'!$B$4:$O$40,'[1]Dati finali'!E$42,FALSE)</f>
        <v>0.1313</v>
      </c>
      <c r="F12" s="5">
        <f>VLOOKUP($B12,'[1]Dati finali'!$B$4:$O$40,'[1]Dati finali'!G$42,FALSE)</f>
        <v>1.192982456140351</v>
      </c>
      <c r="G12" s="2">
        <f>VLOOKUP($B12,'[1]Dati finali'!$B$4:$O$40,'[1]Dati finali'!H$42,FALSE)</f>
        <v>0.16675000000000001</v>
      </c>
      <c r="H12" s="4">
        <f>VLOOKUP($B12,'[1]Dati finali'!$B$4:$O$40,'[1]Dati finali'!I$42,FALSE)</f>
        <v>0.94546000000000008</v>
      </c>
      <c r="I12">
        <f>VLOOKUP($B12,'[1]Dati finali'!$B$4:$O$40,'[1]Dati finali'!J$42,FALSE)</f>
        <v>35994.860216078843</v>
      </c>
      <c r="J12">
        <f>VLOOKUP(B12,'[3]Indicator Scores'!$B$1:$D$181,3,FALSE)</f>
        <v>88.48</v>
      </c>
    </row>
    <row r="13" spans="2:10" x14ac:dyDescent="0.35">
      <c r="B13" t="s">
        <v>29</v>
      </c>
      <c r="C13" s="3">
        <f>VLOOKUP($B13,'[1]Dati finali'!$B$4:$O$40,'[1]Dati finali'!$M$42,FALSE)</f>
        <v>4.0000000000000001E-3</v>
      </c>
      <c r="D13" s="2">
        <f>VLOOKUP($B13,'[1]Dati finali'!$B$4:$O$40,'[1]Dati finali'!C$42,FALSE)</f>
        <v>0.23100000000000001</v>
      </c>
      <c r="E13" s="5">
        <f>VLOOKUP($B13,'[1]Dati finali'!$B$4:$O$40,'[1]Dati finali'!E$42,FALSE)</f>
        <v>0.14384999999999998</v>
      </c>
      <c r="F13" s="5">
        <f>VLOOKUP($B13,'[1]Dati finali'!$B$4:$O$40,'[1]Dati finali'!G$42,FALSE)</f>
        <v>1.1578947368421053</v>
      </c>
      <c r="G13" s="2">
        <f>VLOOKUP($B13,'[1]Dati finali'!$B$4:$O$40,'[1]Dati finali'!H$42,FALSE)</f>
        <v>0.24461254612546127</v>
      </c>
      <c r="H13" s="4">
        <f>VLOOKUP($B13,'[1]Dati finali'!$B$4:$O$40,'[1]Dati finali'!I$42,FALSE)</f>
        <v>0.53750999999999993</v>
      </c>
      <c r="I13">
        <f>VLOOKUP($B13,'[1]Dati finali'!$B$4:$O$40,'[1]Dati finali'!J$42,FALSE)</f>
        <v>27733.754503235035</v>
      </c>
      <c r="J13">
        <f>VLOOKUP("slovakia",'[3]Indicator Scores'!$B$1:$D$181,3,FALSE)</f>
        <v>85.42</v>
      </c>
    </row>
    <row r="14" spans="2:10" x14ac:dyDescent="0.35">
      <c r="B14" t="s">
        <v>6</v>
      </c>
      <c r="C14" s="3">
        <f>VLOOKUP($B14,'[1]Dati finali'!$B$4:$O$40,'[1]Dati finali'!$M$42,FALSE)</f>
        <v>6.0000000000000001E-3</v>
      </c>
      <c r="D14" s="2">
        <f>VLOOKUP($B14,'[1]Dati finali'!$B$4:$O$40,'[1]Dati finali'!C$42,FALSE)</f>
        <v>0.40299999999999997</v>
      </c>
      <c r="E14" s="5">
        <f>VLOOKUP($B14,'[1]Dati finali'!$B$4:$O$40,'[1]Dati finali'!E$42,FALSE)</f>
        <v>0.2838</v>
      </c>
      <c r="F14" s="5">
        <f>VLOOKUP($B14,'[1]Dati finali'!$B$4:$O$40,'[1]Dati finali'!G$42,FALSE)</f>
        <v>1.2543859649122808</v>
      </c>
      <c r="G14" s="2">
        <f>VLOOKUP($B14,'[1]Dati finali'!$B$4:$O$40,'[1]Dati finali'!H$42,FALSE)</f>
        <v>0.16570760233918128</v>
      </c>
      <c r="H14" s="4">
        <f>VLOOKUP($B14,'[1]Dati finali'!$B$4:$O$40,'[1]Dati finali'!I$42,FALSE)</f>
        <v>0.97960999999999998</v>
      </c>
      <c r="I14">
        <f>VLOOKUP($B14,'[1]Dati finali'!$B$4:$O$40,'[1]Dati finali'!J$42,FALSE)</f>
        <v>41965.08520658395</v>
      </c>
      <c r="J14">
        <f>VLOOKUP(B14,'[3]Indicator Scores'!$B$1:$D$181,3,FALSE)</f>
        <v>80.150000000000006</v>
      </c>
    </row>
    <row r="15" spans="2:10" x14ac:dyDescent="0.35">
      <c r="B15" t="s">
        <v>20</v>
      </c>
      <c r="C15" s="3">
        <f>VLOOKUP($B15,'[1]Dati finali'!$B$4:$O$40,'[1]Dati finali'!$M$42,FALSE)</f>
        <v>6.0000000000000001E-3</v>
      </c>
      <c r="D15" s="2">
        <f>VLOOKUP($B15,'[1]Dati finali'!$B$4:$O$40,'[1]Dati finali'!C$42,FALSE)</f>
        <v>0.33899999999999997</v>
      </c>
      <c r="E15" s="5">
        <f>VLOOKUP($B15,'[1]Dati finali'!$B$4:$O$40,'[1]Dati finali'!E$42,FALSE)</f>
        <v>0.15839999999999999</v>
      </c>
      <c r="F15" s="5">
        <f>VLOOKUP($B15,'[1]Dati finali'!$B$4:$O$40,'[1]Dati finali'!G$42,FALSE)</f>
        <v>1.0175438596491229</v>
      </c>
      <c r="G15" s="2">
        <f>VLOOKUP($B15,'[1]Dati finali'!$B$4:$O$40,'[1]Dati finali'!H$42,FALSE)</f>
        <v>0.54400000000000004</v>
      </c>
      <c r="H15" s="4">
        <f>VLOOKUP($B15,'[1]Dati finali'!$B$4:$O$40,'[1]Dati finali'!I$42,FALSE)</f>
        <v>0.68075000000000008</v>
      </c>
      <c r="I15">
        <f>VLOOKUP($B15,'[1]Dati finali'!$B$4:$O$40,'[1]Dati finali'!J$42,FALSE)</f>
        <v>24735.816612986935</v>
      </c>
      <c r="J15">
        <f>VLOOKUP(B15,'[3]Indicator Scores'!$B$1:$D$181,3,FALSE)</f>
        <v>85.71</v>
      </c>
    </row>
    <row r="16" spans="2:10" x14ac:dyDescent="0.35">
      <c r="B16" t="s">
        <v>31</v>
      </c>
      <c r="C16" s="3">
        <f>VLOOKUP($B16,'[1]Dati finali'!$B$4:$O$40,'[1]Dati finali'!$M$42,FALSE)</f>
        <v>6.0000000000000001E-3</v>
      </c>
      <c r="D16" s="2">
        <f>VLOOKUP($B16,'[1]Dati finali'!$B$4:$O$40,'[1]Dati finali'!C$42,FALSE)</f>
        <v>0.36399999999999999</v>
      </c>
      <c r="E16" s="5">
        <f>VLOOKUP($B16,'[1]Dati finali'!$B$4:$O$40,'[1]Dati finali'!E$42,FALSE)</f>
        <v>0.22365000000000002</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VLOOKUP(B16,'[3]Indicator Scores'!$B$1:$D$181,3,FALSE)</f>
        <v>88.91</v>
      </c>
    </row>
    <row r="17" spans="2:10" x14ac:dyDescent="0.35">
      <c r="B17" t="s">
        <v>8</v>
      </c>
      <c r="C17" s="3">
        <f>VLOOKUP($B17,'[1]Dati finali'!$B$4:$O$40,'[1]Dati finali'!$M$42,FALSE)</f>
        <v>7.0000000000000001E-3</v>
      </c>
      <c r="D17" s="2">
        <f>VLOOKUP($B17,'[1]Dati finali'!$B$4:$O$40,'[1]Dati finali'!C$42,FALSE)</f>
        <v>0.42499999999999999</v>
      </c>
      <c r="E17" s="5">
        <f>VLOOKUP($B17,'[1]Dati finali'!$B$4:$O$40,'[1]Dati finali'!E$42,FALSE)</f>
        <v>0.18445</v>
      </c>
      <c r="F17" s="5">
        <f>VLOOKUP($B17,'[1]Dati finali'!$B$4:$O$40,'[1]Dati finali'!G$42,FALSE)</f>
        <v>1.0789473684210527</v>
      </c>
      <c r="G17" s="2">
        <f>VLOOKUP($B17,'[1]Dati finali'!$B$4:$O$40,'[1]Dati finali'!H$42,FALSE)</f>
        <v>8.6530612244897956E-2</v>
      </c>
      <c r="H17" s="4">
        <f>VLOOKUP($B17,'[1]Dati finali'!$B$4:$O$40,'[1]Dati finali'!I$42,FALSE)</f>
        <v>0.66835999999999995</v>
      </c>
      <c r="I17">
        <f>VLOOKUP($B17,'[1]Dati finali'!$B$4:$O$40,'[1]Dati finali'!J$42,FALSE)</f>
        <v>30266.202047392988</v>
      </c>
      <c r="J17">
        <f>VLOOKUP(B17,'[3]Indicator Scores'!$B$1:$D$181,3,FALSE)</f>
        <v>80.239999999999995</v>
      </c>
    </row>
    <row r="18" spans="2:10" x14ac:dyDescent="0.35">
      <c r="B18" t="s">
        <v>18</v>
      </c>
      <c r="C18" s="3">
        <f>VLOOKUP($B18,'[1]Dati finali'!$B$4:$O$40,'[1]Dati finali'!$M$42,FALSE)</f>
        <v>7.0000000000000001E-3</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VLOOKUP(B18,'[3]Indicator Scores'!$B$1:$D$181,3,FALSE)</f>
        <v>86.6</v>
      </c>
    </row>
    <row r="19" spans="2:10" x14ac:dyDescent="0.35">
      <c r="B19" t="s">
        <v>30</v>
      </c>
      <c r="C19" s="3">
        <f>VLOOKUP($B19,'[1]Dati finali'!$B$4:$O$40,'[1]Dati finali'!$M$42,FALSE)</f>
        <v>8.0000000000000002E-3</v>
      </c>
      <c r="D19" s="2">
        <f>VLOOKUP($B19,'[1]Dati finali'!$B$4:$O$40,'[1]Dati finali'!C$42,FALSE)</f>
        <v>0.32500000000000001</v>
      </c>
      <c r="E19" s="5">
        <f>VLOOKUP($B19,'[1]Dati finali'!$B$4:$O$40,'[1]Dati finali'!E$42,FALSE)</f>
        <v>0.16109999999999999</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VLOOKUP(B19,'[3]Indicator Scores'!$B$1:$D$181,3,FALSE)</f>
        <v>88.98</v>
      </c>
    </row>
    <row r="20" spans="2:10" x14ac:dyDescent="0.35">
      <c r="B20" t="s">
        <v>16</v>
      </c>
      <c r="C20" s="3">
        <f>VLOOKUP($B20,'[1]Dati finali'!$B$4:$O$40,'[1]Dati finali'!$M$42,FALSE)</f>
        <v>9.0000000000000011E-3</v>
      </c>
      <c r="D20" s="2">
        <f>VLOOKUP($B20,'[1]Dati finali'!$B$4:$O$40,'[1]Dati finali'!C$42,FALSE)</f>
        <v>0.24100000000000002</v>
      </c>
      <c r="E20" s="5">
        <f>VLOOKUP($B20,'[1]Dati finali'!$B$4:$O$40,'[1]Dati finali'!E$42,FALSE)</f>
        <v>0.11294999999999999</v>
      </c>
      <c r="F20" s="5">
        <f>VLOOKUP($B20,'[1]Dati finali'!$B$4:$O$40,'[1]Dati finali'!G$42,FALSE)</f>
        <v>1.0350877192982457</v>
      </c>
      <c r="G20" s="2">
        <f>VLOOKUP($B20,'[1]Dati finali'!$B$4:$O$40,'[1]Dati finali'!H$42,FALSE)</f>
        <v>0.10078369905956112</v>
      </c>
      <c r="H20" s="4">
        <f>VLOOKUP($B20,'[1]Dati finali'!$B$4:$O$40,'[1]Dati finali'!I$42,FALSE)</f>
        <v>0.71062000000000003</v>
      </c>
      <c r="I20">
        <f>VLOOKUP($B20,'[1]Dati finali'!$B$4:$O$40,'[1]Dati finali'!J$42,FALSE)</f>
        <v>24656.045439859558</v>
      </c>
      <c r="J20">
        <f>VLOOKUP(B20,'[3]Indicator Scores'!$B$1:$D$181,3,FALSE)</f>
        <v>84.6</v>
      </c>
    </row>
    <row r="21" spans="2:10" x14ac:dyDescent="0.35">
      <c r="B21" t="s">
        <v>4</v>
      </c>
      <c r="C21" s="3">
        <f>VLOOKUP($B21,'[1]Dati finali'!$B$4:$O$40,'[1]Dati finali'!$M$42,FALSE)</f>
        <v>0.01</v>
      </c>
      <c r="D21" s="2">
        <f>VLOOKUP($B21,'[1]Dati finali'!$B$4:$O$40,'[1]Dati finali'!C$42,FALSE)</f>
        <v>0.51440529000000002</v>
      </c>
      <c r="E21" s="5">
        <f>VLOOKUP($B21,'[1]Dati finali'!$B$4:$O$40,'[1]Dati finali'!E$42,FALSE)</f>
        <v>0.22807017543859651</v>
      </c>
      <c r="F21" s="5">
        <f>VLOOKUP($B21,'[1]Dati finali'!$B$4:$O$40,'[1]Dati finali'!G$42,FALSE)</f>
        <v>0.92982456140350889</v>
      </c>
      <c r="G21" s="2">
        <f>VLOOKUP($B21,'[1]Dati finali'!$B$4:$O$40,'[1]Dati finali'!H$42,FALSE)</f>
        <v>0.15845754764042702</v>
      </c>
      <c r="H21" s="4">
        <f>VLOOKUP($B21,'[1]Dati finali'!$B$4:$O$40,'[1]Dati finali'!I$42,FALSE)</f>
        <v>0.91535</v>
      </c>
      <c r="I21">
        <f>VLOOKUP($B21,'[1]Dati finali'!$B$4:$O$40,'[1]Dati finali'!J$42,FALSE)</f>
        <v>37964.025726503154</v>
      </c>
      <c r="J21">
        <f>VLOOKUP(B21,'[3]Indicator Scores'!$B$1:$D$181,3,FALSE)</f>
        <v>80.59</v>
      </c>
    </row>
    <row r="22" spans="2:10" x14ac:dyDescent="0.35">
      <c r="B22" t="s">
        <v>0</v>
      </c>
      <c r="C22" s="3">
        <f>VLOOKUP($B22,'[1]Dati finali'!$B$4:$O$40,'[1]Dati finali'!$M$42,FALSE)</f>
        <v>1.0999999999999999E-2</v>
      </c>
      <c r="D22" s="3">
        <f>VLOOKUP($B22,'[1]Dati finali'!$B$4:$O$40,'[1]Dati finali'!C$42,FALSE)</f>
        <v>0.56714520000000002</v>
      </c>
      <c r="E22" s="5">
        <f>VLOOKUP($B22,'[1]Dati finali'!$B$4:$O$40,'[1]Dati finali'!E$42,FALSE)</f>
        <v>7.6666666666666675E-2</v>
      </c>
      <c r="F22" s="5">
        <f>VLOOKUP($B22,'[1]Dati finali'!$B$4:$O$40,'[1]Dati finali'!G$42,FALSE)</f>
        <v>0.71052631578947378</v>
      </c>
      <c r="G22" s="2">
        <f>VLOOKUP($B22,'[1]Dati finali'!$B$4:$O$40,'[1]Dati finali'!H$42,FALSE)</f>
        <v>0.65241799578693949</v>
      </c>
      <c r="H22" s="4">
        <f>VLOOKUP($B22,'[1]Dati finali'!$B$4:$O$40,'[1]Dati finali'!I$42,FALSE)</f>
        <v>0.81349999999999989</v>
      </c>
      <c r="I22">
        <f>VLOOKUP($B22,'[1]Dati finali'!$B$4:$O$40,'[1]Dati finali'!J$42,FALSE)</f>
        <v>40969.205896074651</v>
      </c>
      <c r="J22">
        <f>VLOOKUP(B22,'[3]Indicator Scores'!$B$1:$D$181,3,FALSE)</f>
        <v>85.06</v>
      </c>
    </row>
    <row r="23" spans="2:10" x14ac:dyDescent="0.35">
      <c r="B23" t="s">
        <v>1</v>
      </c>
      <c r="C23" s="3">
        <f>VLOOKUP($B23,'[1]Dati finali'!$B$4:$O$40,'[1]Dati finali'!$M$42,FALSE)</f>
        <v>1.2E-2</v>
      </c>
      <c r="D23" s="2">
        <f>VLOOKUP($B23,'[1]Dati finali'!$B$4:$O$40,'[1]Dati finali'!C$42,FALSE)</f>
        <v>0.46356799999999998</v>
      </c>
      <c r="E23" s="5">
        <f>VLOOKUP($B23,'[1]Dati finali'!$B$4:$O$40,'[1]Dati finali'!E$42,FALSE)</f>
        <v>0.129</v>
      </c>
      <c r="F23" s="5">
        <f>VLOOKUP($B23,'[1]Dati finali'!$B$4:$O$40,'[1]Dati finali'!G$42,FALSE)</f>
        <v>0.6228070175438597</v>
      </c>
      <c r="G23" s="2">
        <f>VLOOKUP($B23,'[1]Dati finali'!$B$4:$O$40,'[1]Dati finali'!H$42,FALSE)</f>
        <v>0.14652498907518571</v>
      </c>
      <c r="H23" s="4">
        <f>VLOOKUP($B23,'[1]Dati finali'!$B$4:$O$40,'[1]Dati finali'!I$42,FALSE)</f>
        <v>0.82058000000000009</v>
      </c>
      <c r="I23">
        <f>VLOOKUP($B23,'[1]Dati finali'!$B$4:$O$40,'[1]Dati finali'!J$42,FALSE)</f>
        <v>52220.756109073707</v>
      </c>
      <c r="J23">
        <f>VLOOKUP("united states of america",'[3]Indicator Scores'!$B$1:$D$181,3,FALSE)</f>
        <v>84.72</v>
      </c>
    </row>
    <row r="24" spans="2:10" x14ac:dyDescent="0.35">
      <c r="B24" t="s">
        <v>3</v>
      </c>
      <c r="C24" s="3">
        <f>VLOOKUP($B24,'[1]Dati finali'!$B$4:$O$40,'[1]Dati finali'!$M$42,FALSE)</f>
        <v>1.2E-2</v>
      </c>
      <c r="D24" s="2">
        <f>VLOOKUP($B24,'[1]Dati finali'!$B$4:$O$40,'[1]Dati finali'!C$42,FALSE)</f>
        <v>0.47744723999999999</v>
      </c>
      <c r="E24" s="5">
        <f>VLOOKUP($B24,'[1]Dati finali'!$B$4:$O$40,'[1]Dati finali'!E$42,FALSE)</f>
        <v>9.6491228070175447E-2</v>
      </c>
      <c r="F24" s="5">
        <f>VLOOKUP($B24,'[1]Dati finali'!$B$4:$O$40,'[1]Dati finali'!G$42,FALSE)</f>
        <v>1.0701754385964912</v>
      </c>
      <c r="G24" s="2">
        <f>VLOOKUP($B24,'[1]Dati finali'!$B$4:$O$40,'[1]Dati finali'!H$42,FALSE)</f>
        <v>2.8395721925133691E-2</v>
      </c>
      <c r="H24" s="4">
        <f>VLOOKUP($B24,'[1]Dati finali'!$B$4:$O$40,'[1]Dati finali'!I$42,FALSE)</f>
        <v>0.81503000000000003</v>
      </c>
      <c r="I24">
        <f>VLOOKUP($B24,'[1]Dati finali'!$B$4:$O$40,'[1]Dati finali'!J$42,FALSE)</f>
        <v>33627.430244398442</v>
      </c>
      <c r="J24">
        <f>VLOOKUP("south korea",'[3]Indicator Scores'!$B$1:$D$181,3,FALSE)</f>
        <v>70.61</v>
      </c>
    </row>
    <row r="25" spans="2:10" x14ac:dyDescent="0.35">
      <c r="B25" t="s">
        <v>14</v>
      </c>
      <c r="C25" s="3">
        <f>VLOOKUP($B25,'[1]Dati finali'!$B$4:$O$40,'[1]Dati finali'!$M$42,FALSE)</f>
        <v>1.4999999999999999E-2</v>
      </c>
      <c r="D25" s="2">
        <f>VLOOKUP($B25,'[1]Dati finali'!$B$4:$O$40,'[1]Dati finali'!C$42,FALSE)</f>
        <v>0.28600000000000003</v>
      </c>
      <c r="E25" s="44">
        <f>VLOOKUP($B25,'[1]Dati finali'!$B$4:$O$40,'[1]Dati finali'!E$42,FALSE)</f>
        <v>0.30480000000000002</v>
      </c>
      <c r="F25" s="5">
        <f>VLOOKUP($B25,'[1]Dati finali'!$B$4:$O$40,'[1]Dati finali'!G$42,FALSE)</f>
        <v>1.2192982456140351</v>
      </c>
      <c r="G25" s="2">
        <f>VLOOKUP($B25,'[1]Dati finali'!$B$4:$O$40,'[1]Dati finali'!H$42,FALSE)</f>
        <v>0.29015868125096289</v>
      </c>
      <c r="H25" s="4">
        <f>VLOOKUP($B25,'[1]Dati finali'!$B$4:$O$40,'[1]Dati finali'!I$42,FALSE)</f>
        <v>0.77260999999999991</v>
      </c>
      <c r="I25">
        <f>VLOOKUP($B25,'[1]Dati finali'!$B$4:$O$40,'[1]Dati finali'!J$42,FALSE)</f>
        <v>44420.07979267578</v>
      </c>
      <c r="J25">
        <f>VLOOKUP(B25,'[3]Indicator Scores'!$B$1:$D$181,3,FALSE)</f>
        <v>84.26</v>
      </c>
    </row>
    <row r="26" spans="2:10" x14ac:dyDescent="0.35">
      <c r="B26" t="s">
        <v>13</v>
      </c>
      <c r="C26" s="3">
        <f>VLOOKUP($B26,'[1]Dati finali'!$B$4:$O$40,'[1]Dati finali'!$M$42,FALSE)</f>
        <v>1.8000000000000002E-2</v>
      </c>
      <c r="D26" s="2">
        <f>VLOOKUP($B26,'[1]Dati finali'!$B$4:$O$40,'[1]Dati finali'!C$42,FALSE)</f>
        <v>0.35200000000000004</v>
      </c>
      <c r="E26" s="5">
        <f>VLOOKUP($B26,'[1]Dati finali'!$B$4:$O$40,'[1]Dati finali'!E$42,FALSE)</f>
        <v>0.17230000000000001</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VLOOKUP(B26,'[3]Indicator Scores'!$B$1:$D$181,3,FALSE)</f>
        <v>88.2</v>
      </c>
    </row>
    <row r="27" spans="2:10" x14ac:dyDescent="0.35">
      <c r="B27" t="s">
        <v>22</v>
      </c>
      <c r="C27" s="3">
        <f>VLOOKUP($B27,'[1]Dati finali'!$B$4:$O$40,'[1]Dati finali'!$M$42,FALSE)</f>
        <v>1.9E-2</v>
      </c>
      <c r="D27" s="2">
        <f>VLOOKUP($B27,'[1]Dati finali'!$B$4:$O$40,'[1]Dati finali'!C$42,FALSE)</f>
        <v>0.39899999999999997</v>
      </c>
      <c r="E27" s="5">
        <f>VLOOKUP($B27,'[1]Dati finali'!$B$4:$O$40,'[1]Dati finali'!E$42,FALSE)</f>
        <v>0.16165000000000002</v>
      </c>
      <c r="F27" s="5">
        <f>VLOOKUP($B27,'[1]Dati finali'!$B$4:$O$40,'[1]Dati finali'!G$42,FALSE)</f>
        <v>1.0438596491228072</v>
      </c>
      <c r="G27" s="2">
        <f>VLOOKUP($B27,'[1]Dati finali'!$B$4:$O$40,'[1]Dati finali'!H$42,FALSE)</f>
        <v>0.19813043478260869</v>
      </c>
      <c r="H27" s="4">
        <f>VLOOKUP($B27,'[1]Dati finali'!$B$4:$O$40,'[1]Dati finali'!I$42,FALSE)</f>
        <v>0.90727000000000002</v>
      </c>
      <c r="I27">
        <f>VLOOKUP($B27,'[1]Dati finali'!$B$4:$O$40,'[1]Dati finali'!J$42,FALSE)</f>
        <v>91004.175298679198</v>
      </c>
      <c r="J27">
        <f>VLOOKUP(B27,'[3]Indicator Scores'!$B$1:$D$181,3,FALSE)</f>
        <v>86.58</v>
      </c>
    </row>
    <row r="28" spans="2:10" x14ac:dyDescent="0.35">
      <c r="B28" t="s">
        <v>34</v>
      </c>
      <c r="C28" s="3">
        <f>VLOOKUP($B28,'[1]Dati finali'!$B$4:$O$40,'[1]Dati finali'!$M$42,FALSE)</f>
        <v>1.9E-2</v>
      </c>
      <c r="D28" s="2">
        <f>VLOOKUP($B28,'[1]Dati finali'!$B$4:$O$40,'[1]Dati finali'!C$42,FALSE)</f>
        <v>0.42799999999999999</v>
      </c>
      <c r="E28" s="5">
        <f>VLOOKUP($B28,'[1]Dati finali'!$B$4:$O$40,'[1]Dati finali'!E$42,FALSE)</f>
        <v>0.18109999999999998</v>
      </c>
      <c r="F28" s="5">
        <f>VLOOKUP($B28,'[1]Dati finali'!$B$4:$O$40,'[1]Dati finali'!G$42,FALSE)</f>
        <v>1.2807017543859649</v>
      </c>
      <c r="G28" s="2">
        <f>VLOOKUP($B28,'[1]Dati finali'!$B$4:$O$40,'[1]Dati finali'!H$42,FALSE)</f>
        <v>0.24521508544490278</v>
      </c>
      <c r="H28" s="4">
        <f>VLOOKUP($B28,'[1]Dati finali'!$B$4:$O$40,'[1]Dati finali'!I$42,FALSE)</f>
        <v>0.83143</v>
      </c>
      <c r="I28">
        <f>VLOOKUP($B28,'[1]Dati finali'!$B$4:$O$40,'[1]Dati finali'!J$42,FALSE)</f>
        <v>37955.073294435715</v>
      </c>
      <c r="J28">
        <f>VLOOKUP(B28,'[3]Indicator Scores'!$B$1:$D$181,3,FALSE)</f>
        <v>87.38</v>
      </c>
    </row>
    <row r="29" spans="2:10" x14ac:dyDescent="0.35">
      <c r="B29" t="s">
        <v>27</v>
      </c>
      <c r="C29" s="3">
        <f>VLOOKUP($B29,'[1]Dati finali'!$B$4:$O$40,'[1]Dati finali'!$M$42,FALSE)</f>
        <v>1.9000000000000003E-2</v>
      </c>
      <c r="D29" s="2">
        <f>VLOOKUP($B29,'[1]Dati finali'!$B$4:$O$40,'[1]Dati finali'!C$42,FALSE)</f>
        <v>0.24</v>
      </c>
      <c r="E29" s="5">
        <f>VLOOKUP($B29,'[1]Dati finali'!$B$4:$O$40,'[1]Dati finali'!E$42,FALSE)</f>
        <v>0.22570000000000001</v>
      </c>
      <c r="F29" s="5">
        <f>VLOOKUP($B29,'[1]Dati finali'!$B$4:$O$40,'[1]Dati finali'!G$42,FALSE)</f>
        <v>1.3508771929824563</v>
      </c>
      <c r="G29" s="2">
        <f>VLOOKUP($B29,'[1]Dati finali'!$B$4:$O$40,'[1]Dati finali'!H$42,FALSE)</f>
        <v>0.53502487562189049</v>
      </c>
      <c r="H29" s="4">
        <f>VLOOKUP($B29,'[1]Dati finali'!$B$4:$O$40,'[1]Dati finali'!I$42,FALSE)</f>
        <v>0.64651999999999998</v>
      </c>
      <c r="I29">
        <f>VLOOKUP($B29,'[1]Dati finali'!$B$4:$O$40,'[1]Dati finali'!J$42,FALSE)</f>
        <v>27783.081655469832</v>
      </c>
      <c r="J29">
        <f>VLOOKUP(B29,'[3]Indicator Scores'!$B$1:$D$181,3,FALSE)</f>
        <v>88.63</v>
      </c>
    </row>
    <row r="30" spans="2:10" x14ac:dyDescent="0.35">
      <c r="B30" t="s">
        <v>5</v>
      </c>
      <c r="C30" s="3">
        <f>VLOOKUP($B30,'[1]Dati finali'!$B$4:$O$40,'[1]Dati finali'!$M$42,FALSE)</f>
        <v>0.02</v>
      </c>
      <c r="D30" s="2">
        <f>VLOOKUP($B30,'[1]Dati finali'!$B$4:$O$40,'[1]Dati finali'!C$42,FALSE)</f>
        <v>0.32400000000000001</v>
      </c>
      <c r="E30" s="5">
        <f>VLOOKUP($B30,'[1]Dati finali'!$B$4:$O$40,'[1]Dati finali'!E$42,FALSE)</f>
        <v>0.19640000000000002</v>
      </c>
      <c r="F30" s="5">
        <f>VLOOKUP($B30,'[1]Dati finali'!$B$4:$O$40,'[1]Dati finali'!G$42,FALSE)</f>
        <v>1.0526315789473684</v>
      </c>
      <c r="G30" s="2">
        <f>VLOOKUP($B30,'[1]Dati finali'!$B$4:$O$40,'[1]Dati finali'!H$42,FALSE)</f>
        <v>0.74774668630338736</v>
      </c>
      <c r="H30" s="4">
        <f>VLOOKUP($B30,'[1]Dati finali'!$B$4:$O$40,'[1]Dati finali'!I$42,FALSE)</f>
        <v>0.58094000000000001</v>
      </c>
      <c r="I30">
        <f>VLOOKUP($B30,'[1]Dati finali'!$B$4:$O$40,'[1]Dati finali'!J$42,FALSE)</f>
        <v>45962.942412958422</v>
      </c>
      <c r="J30">
        <f>VLOOKUP(B30,'[3]Indicator Scores'!$B$1:$D$181,3,FALSE)</f>
        <v>86.64</v>
      </c>
    </row>
    <row r="31" spans="2:10" x14ac:dyDescent="0.35">
      <c r="B31" t="s">
        <v>2</v>
      </c>
      <c r="C31" s="3">
        <f>VLOOKUP($B31,'[1]Dati finali'!$B$4:$O$40,'[1]Dati finali'!$M$42,FALSE)</f>
        <v>2.1999999999999999E-2</v>
      </c>
      <c r="D31" s="3">
        <f>VLOOKUP($B31,'[1]Dati finali'!$B$4:$O$40,'[1]Dati finali'!C$42,FALSE)</f>
        <v>9.6811743000000006E-2</v>
      </c>
      <c r="E31" s="5">
        <f>VLOOKUP($B31,'[1]Dati finali'!$B$4:$O$40,'[1]Dati finali'!E$42,FALSE)</f>
        <v>6.8241469816272965E-2</v>
      </c>
      <c r="F31" s="5">
        <f>VLOOKUP($B31,'[1]Dati finali'!$B$4:$O$40,'[1]Dati finali'!G$42,FALSE)</f>
        <v>0.8421052631578948</v>
      </c>
      <c r="G31" s="2">
        <f>VLOOKUP($B31,'[1]Dati finali'!$B$4:$O$40,'[1]Dati finali'!H$42,FALSE)</f>
        <v>0.24825304897932565</v>
      </c>
      <c r="H31" s="4">
        <f>VLOOKUP($B31,'[1]Dati finali'!$B$4:$O$40,'[1]Dati finali'!I$42,FALSE)</f>
        <v>0.5796</v>
      </c>
      <c r="I31">
        <f>VLOOKUP($B31,'[1]Dati finali'!$B$4:$O$40,'[1]Dati finali'!J$42,FALSE)</f>
        <v>14742.756017137894</v>
      </c>
      <c r="J31">
        <f>VLOOKUP(B31,'[3]Indicator Scores'!$B$1:$D$181,3,FALSE)</f>
        <v>65.099999999999994</v>
      </c>
    </row>
    <row r="32" spans="2:10" x14ac:dyDescent="0.35">
      <c r="B32" t="s">
        <v>24</v>
      </c>
      <c r="C32" s="3">
        <f>VLOOKUP($B32,'[1]Dati finali'!$B$4:$O$40,'[1]Dati finali'!$M$42,FALSE)</f>
        <v>2.1999999999999999E-2</v>
      </c>
      <c r="D32" s="2">
        <f>VLOOKUP($B32,'[1]Dati finali'!$B$4:$O$40,'[1]Dati finali'!C$42,FALSE)</f>
        <v>0.37200000000000005</v>
      </c>
      <c r="E32" s="5">
        <f>VLOOKUP($B32,'[1]Dati finali'!$B$4:$O$40,'[1]Dati finali'!E$42,FALSE)</f>
        <v>0.15589999999999998</v>
      </c>
      <c r="F32" s="5">
        <f>VLOOKUP($B32,'[1]Dati finali'!$B$4:$O$40,'[1]Dati finali'!G$42,FALSE)</f>
        <v>1.4736842105263159</v>
      </c>
      <c r="G32" s="2">
        <f>VLOOKUP($B32,'[1]Dati finali'!$B$4:$O$40,'[1]Dati finali'!H$42,FALSE)</f>
        <v>0.12103298611111112</v>
      </c>
      <c r="H32" s="4">
        <f>VLOOKUP($B32,'[1]Dati finali'!$B$4:$O$40,'[1]Dati finali'!I$42,FALSE)</f>
        <v>0.91076999999999997</v>
      </c>
      <c r="I32">
        <f>VLOOKUP($B32,'[1]Dati finali'!$B$4:$O$40,'[1]Dati finali'!J$42,FALSE)</f>
        <v>46055.498481981653</v>
      </c>
      <c r="J32">
        <f>VLOOKUP(B32,'[3]Indicator Scores'!$B$1:$D$181,3,FALSE)</f>
        <v>82.03</v>
      </c>
    </row>
    <row r="33" spans="2:10" x14ac:dyDescent="0.35">
      <c r="B33" t="s">
        <v>12</v>
      </c>
      <c r="C33" s="3">
        <f>VLOOKUP($B33,'[1]Dati finali'!$B$4:$O$40,'[1]Dati finali'!$M$42,FALSE)</f>
        <v>2.5999999999999999E-2</v>
      </c>
      <c r="D33" s="2">
        <f>VLOOKUP($B33,'[1]Dati finali'!$B$4:$O$40,'[1]Dati finali'!C$42,FALSE)</f>
        <v>0.43700000000000006</v>
      </c>
      <c r="E33" s="5">
        <f>VLOOKUP($B33,'[1]Dati finali'!$B$4:$O$40,'[1]Dati finali'!E$42,FALSE)</f>
        <v>0.15899999999999997</v>
      </c>
      <c r="F33" s="5">
        <f>VLOOKUP($B33,'[1]Dati finali'!$B$4:$O$40,'[1]Dati finali'!G$42,FALSE)</f>
        <v>1.2719298245614037</v>
      </c>
      <c r="G33" s="2">
        <f>VLOOKUP($B33,'[1]Dati finali'!$B$4:$O$40,'[1]Dati finali'!H$42,FALSE)</f>
        <v>0.4419622093023256</v>
      </c>
      <c r="H33" s="4">
        <f>VLOOKUP($B33,'[1]Dati finali'!$B$4:$O$40,'[1]Dati finali'!I$42,FALSE)</f>
        <v>0.85325000000000006</v>
      </c>
      <c r="I33">
        <f>VLOOKUP($B33,'[1]Dati finali'!$B$4:$O$40,'[1]Dati finali'!J$42,FALSE)</f>
        <v>39356.000800448739</v>
      </c>
      <c r="J33">
        <f>VLOOKUP(B33,'[3]Indicator Scores'!$B$1:$D$181,3,FALSE)</f>
        <v>90.68</v>
      </c>
    </row>
    <row r="34" spans="2:10" x14ac:dyDescent="0.35">
      <c r="B34" t="s">
        <v>33</v>
      </c>
      <c r="C34" s="3">
        <f>VLOOKUP($B34,'[1]Dati finali'!$B$4:$O$40,'[1]Dati finali'!$M$42,FALSE)</f>
        <v>2.7E-2</v>
      </c>
      <c r="D34" s="2">
        <f>VLOOKUP($B34,'[1]Dati finali'!$B$4:$O$40,'[1]Dati finali'!C$42,FALSE)</f>
        <v>0.42599999999999999</v>
      </c>
      <c r="E34" s="5">
        <f>VLOOKUP($B34,'[1]Dati finali'!$B$4:$O$40,'[1]Dati finali'!E$42,FALSE)</f>
        <v>0.17543859649122809</v>
      </c>
      <c r="F34" s="5">
        <f>VLOOKUP($B34,'[1]Dati finali'!$B$4:$O$40,'[1]Dati finali'!G$42,FALSE)</f>
        <v>1.2719298245614037</v>
      </c>
      <c r="G34" s="2">
        <f>VLOOKUP($B34,'[1]Dati finali'!$B$4:$O$40,'[1]Dati finali'!H$42,FALSE)</f>
        <v>0.56096439169139467</v>
      </c>
      <c r="H34" s="4">
        <f>VLOOKUP($B34,'[1]Dati finali'!$B$4:$O$40,'[1]Dati finali'!I$42,FALSE)</f>
        <v>0.73760999999999999</v>
      </c>
      <c r="I34">
        <f>VLOOKUP($B34,'[1]Dati finali'!$B$4:$O$40,'[1]Dati finali'!J$42,FALSE)</f>
        <v>56765.024125018397</v>
      </c>
      <c r="J34">
        <f>VLOOKUP(B34,'[3]Indicator Scores'!$B$1:$D$181,3,FALSE)</f>
        <v>86.93</v>
      </c>
    </row>
    <row r="35" spans="2:10" x14ac:dyDescent="0.35">
      <c r="B35" t="s">
        <v>10</v>
      </c>
      <c r="C35" s="3">
        <f>VLOOKUP($B35,'[1]Dati finali'!$B$4:$O$40,'[1]Dati finali'!$M$42,FALSE)</f>
        <v>2.7000000000000003E-2</v>
      </c>
      <c r="D35" s="2">
        <f>VLOOKUP($B35,'[1]Dati finali'!$B$4:$O$40,'[1]Dati finali'!C$42,FALSE)</f>
        <v>0.39100000000000001</v>
      </c>
      <c r="E35" s="44">
        <f>VLOOKUP($B35,'[1]Dati finali'!$B$4:$O$40,'[1]Dati finali'!E$42,FALSE)</f>
        <v>0.30295</v>
      </c>
      <c r="F35" s="5">
        <f>VLOOKUP($B35,'[1]Dati finali'!$B$4:$O$40,'[1]Dati finali'!G$42,FALSE)</f>
        <v>1.3596491228070178</v>
      </c>
      <c r="G35" s="2">
        <f>VLOOKUP($B35,'[1]Dati finali'!$B$4:$O$40,'[1]Dati finali'!H$42,FALSE)</f>
        <v>0.60297712418300653</v>
      </c>
      <c r="H35" s="4">
        <f>VLOOKUP($B35,'[1]Dati finali'!$B$4:$O$40,'[1]Dati finali'!I$42,FALSE)</f>
        <v>0.87757000000000007</v>
      </c>
      <c r="I35">
        <f>VLOOKUP($B35,'[1]Dati finali'!$B$4:$O$40,'[1]Dati finali'!J$42,FALSE)</f>
        <v>45056.267280748551</v>
      </c>
      <c r="J35">
        <f>VLOOKUP(B35,'[3]Indicator Scores'!$B$1:$D$181,3,FALSE)</f>
        <v>89.21</v>
      </c>
    </row>
    <row r="36" spans="2:10" x14ac:dyDescent="0.35">
      <c r="B36" t="s">
        <v>32</v>
      </c>
      <c r="C36" s="3">
        <f>VLOOKUP($B36,'[1]Dati finali'!$B$4:$O$40,'[1]Dati finali'!$M$42,FALSE)</f>
        <v>5.3000000000000005E-2</v>
      </c>
      <c r="D36" s="2">
        <f>VLOOKUP($B36,'[1]Dati finali'!$B$4:$O$40,'[1]Dati finali'!C$42,FALSE)</f>
        <v>0.41899999999999998</v>
      </c>
      <c r="E36" s="5">
        <f>VLOOKUP($B36,'[1]Dati finali'!$B$4:$O$40,'[1]Dati finali'!E$42,FALSE)</f>
        <v>0.19645000000000001</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VLOOKUP(B36,'[3]Indicator Scores'!$B$1:$D$181,3,FALSE)</f>
        <v>90.43</v>
      </c>
    </row>
    <row r="37" spans="2:10" x14ac:dyDescent="0.35">
      <c r="B37" t="s">
        <v>17</v>
      </c>
      <c r="C37" s="3">
        <f>VLOOKUP($B37,'[1]Dati finali'!$B$4:$O$40,'[1]Dati finali'!$M$42,FALSE)</f>
        <v>0.14000000000000001</v>
      </c>
      <c r="D37" s="2">
        <f>VLOOKUP($B37,'[1]Dati finali'!$B$4:$O$40,'[1]Dati finali'!C$42,FALSE)</f>
        <v>0.42499999999999999</v>
      </c>
      <c r="E37" s="5">
        <f>VLOOKUP($B37,'[1]Dati finali'!$B$4:$O$40,'[1]Dati finali'!E$42,FALSE)</f>
        <v>0.15579999999999999</v>
      </c>
      <c r="F37" s="5">
        <f>VLOOKUP($B37,'[1]Dati finali'!$B$4:$O$40,'[1]Dati finali'!G$42,FALSE)</f>
        <v>1.4824561403508774</v>
      </c>
      <c r="G37" s="2">
        <f>VLOOKUP($B37,'[1]Dati finali'!$B$4:$O$40,'[1]Dati finali'!H$42,FALSE)</f>
        <v>0.99986000000000008</v>
      </c>
      <c r="H37" s="4">
        <f>VLOOKUP($B37,'[1]Dati finali'!$B$4:$O$40,'[1]Dati finali'!I$42,FALSE)</f>
        <v>0.93772999999999995</v>
      </c>
      <c r="I37">
        <f>VLOOKUP($B37,'[1]Dati finali'!$B$4:$O$40,'[1]Dati finali'!J$42,FALSE)</f>
        <v>46625.174468334641</v>
      </c>
      <c r="J37" s="7">
        <f>VLOOKUP(B37,'[3]Indicator Scores'!$B$1:$D$181,3,FALSE)</f>
        <v>90.51</v>
      </c>
    </row>
    <row r="38" spans="2:10" x14ac:dyDescent="0.35">
      <c r="B38" t="s">
        <v>25</v>
      </c>
      <c r="C38" s="3">
        <f>VLOOKUP($B38,'[1]Dati finali'!$B$4:$O$40,'[1]Dati finali'!$M$42,FALSE)</f>
        <v>0.39200000000000002</v>
      </c>
      <c r="D38" s="2">
        <f>VLOOKUP($B38,'[1]Dati finali'!$B$4:$O$40,'[1]Dati finali'!C$42,FALSE)</f>
        <v>0.43200000000000005</v>
      </c>
      <c r="E38" s="5">
        <f>VLOOKUP($B38,'[1]Dati finali'!$B$4:$O$40,'[1]Dati finali'!E$42,FALSE)</f>
        <v>0.16239999999999999</v>
      </c>
      <c r="F38" s="5">
        <f>VLOOKUP($B38,'[1]Dati finali'!$B$4:$O$40,'[1]Dati finali'!G$42,FALSE)</f>
        <v>1.56140350877193</v>
      </c>
      <c r="G38" s="2">
        <f>VLOOKUP($B38,'[1]Dati finali'!$B$4:$O$40,'[1]Dati finali'!H$42,FALSE)</f>
        <v>0.97569731543624161</v>
      </c>
      <c r="H38" s="4">
        <f>VLOOKUP($B38,'[1]Dati finali'!$B$4:$O$40,'[1]Dati finali'!I$42,FALSE)</f>
        <v>0.81870999999999994</v>
      </c>
      <c r="I38">
        <f>VLOOKUP($B38,'[1]Dati finali'!$B$4:$O$40,'[1]Dati finali'!J$42,FALSE)</f>
        <v>53872.17663996949</v>
      </c>
      <c r="J38">
        <f>VLOOKUP(B38,'[3]Indicator Scores'!$B$1:$D$181,3,FALSE)</f>
        <v>86.9</v>
      </c>
    </row>
    <row r="41" spans="2:10" x14ac:dyDescent="0.35">
      <c r="B41" t="s">
        <v>46</v>
      </c>
    </row>
    <row r="42" spans="2:10" ht="15" thickBot="1" x14ac:dyDescent="0.4"/>
    <row r="43" spans="2:10" x14ac:dyDescent="0.35">
      <c r="B43" s="39" t="s">
        <v>47</v>
      </c>
      <c r="C43" s="39"/>
      <c r="E43" s="23"/>
    </row>
    <row r="44" spans="2:10" x14ac:dyDescent="0.35">
      <c r="B44" s="36" t="s">
        <v>48</v>
      </c>
      <c r="C44" s="36">
        <v>0.75545885547495295</v>
      </c>
    </row>
    <row r="45" spans="2:10" x14ac:dyDescent="0.35">
      <c r="B45" s="36" t="s">
        <v>49</v>
      </c>
      <c r="C45" s="36">
        <v>0.57071808231552579</v>
      </c>
    </row>
    <row r="46" spans="2:10" x14ac:dyDescent="0.35">
      <c r="B46" s="36" t="s">
        <v>50</v>
      </c>
      <c r="C46" s="36">
        <v>0.45942277032325474</v>
      </c>
    </row>
    <row r="47" spans="2:10" x14ac:dyDescent="0.35">
      <c r="B47" s="36" t="s">
        <v>51</v>
      </c>
      <c r="C47" s="36">
        <v>4.993862517327613E-2</v>
      </c>
    </row>
    <row r="48" spans="2:10" ht="15" thickBot="1" x14ac:dyDescent="0.4">
      <c r="B48" s="37" t="s">
        <v>52</v>
      </c>
      <c r="C48" s="37">
        <v>35</v>
      </c>
    </row>
    <row r="50" spans="2:10" ht="15" thickBot="1" x14ac:dyDescent="0.4">
      <c r="B50" t="s">
        <v>53</v>
      </c>
    </row>
    <row r="51" spans="2:10" x14ac:dyDescent="0.35">
      <c r="B51" s="38"/>
      <c r="C51" s="38" t="s">
        <v>58</v>
      </c>
      <c r="D51" s="38" t="s">
        <v>59</v>
      </c>
      <c r="E51" s="38" t="s">
        <v>60</v>
      </c>
      <c r="F51" s="38" t="s">
        <v>61</v>
      </c>
      <c r="G51" s="38" t="s">
        <v>62</v>
      </c>
    </row>
    <row r="52" spans="2:10" x14ac:dyDescent="0.35">
      <c r="B52" s="36" t="s">
        <v>54</v>
      </c>
      <c r="C52" s="36">
        <v>7</v>
      </c>
      <c r="D52" s="36">
        <v>8.9519153183824723E-2</v>
      </c>
      <c r="E52" s="36">
        <v>1.2788450454832104E-2</v>
      </c>
      <c r="F52" s="36">
        <v>5.1279615654894739</v>
      </c>
      <c r="G52" s="36">
        <v>8.4199032558449874E-4</v>
      </c>
    </row>
    <row r="53" spans="2:10" x14ac:dyDescent="0.35">
      <c r="B53" s="36" t="s">
        <v>55</v>
      </c>
      <c r="C53" s="36">
        <v>27</v>
      </c>
      <c r="D53" s="36">
        <v>6.7334389673318146E-2</v>
      </c>
      <c r="E53" s="36">
        <v>2.4938662841969684E-3</v>
      </c>
      <c r="F53" s="36"/>
      <c r="G53" s="36"/>
    </row>
    <row r="54" spans="2:10" ht="15" thickBot="1" x14ac:dyDescent="0.4">
      <c r="B54" s="37" t="s">
        <v>56</v>
      </c>
      <c r="C54" s="37">
        <v>34</v>
      </c>
      <c r="D54" s="37">
        <v>0.15685354285714287</v>
      </c>
      <c r="E54" s="37"/>
      <c r="F54" s="37"/>
      <c r="G54" s="37"/>
    </row>
    <row r="55" spans="2:10" ht="15" thickBot="1" x14ac:dyDescent="0.4"/>
    <row r="56" spans="2:10" x14ac:dyDescent="0.35">
      <c r="B56" s="38"/>
      <c r="C56" s="38" t="s">
        <v>63</v>
      </c>
      <c r="D56" s="38" t="s">
        <v>51</v>
      </c>
      <c r="E56" s="38" t="s">
        <v>64</v>
      </c>
      <c r="F56" s="38" t="s">
        <v>65</v>
      </c>
      <c r="G56" s="38" t="s">
        <v>66</v>
      </c>
      <c r="H56" s="38" t="s">
        <v>67</v>
      </c>
      <c r="I56" s="38" t="s">
        <v>68</v>
      </c>
      <c r="J56" s="38" t="s">
        <v>69</v>
      </c>
    </row>
    <row r="57" spans="2:10" x14ac:dyDescent="0.35">
      <c r="B57" s="36" t="s">
        <v>57</v>
      </c>
      <c r="C57" s="36">
        <v>5.971473337578867E-2</v>
      </c>
      <c r="D57" s="36">
        <v>0.15724331357825075</v>
      </c>
      <c r="E57" s="36">
        <v>0.37976008020253377</v>
      </c>
      <c r="F57" s="36">
        <v>0.70709429500992083</v>
      </c>
      <c r="G57" s="36">
        <v>-0.26292189593654514</v>
      </c>
      <c r="H57" s="36">
        <v>0.38235136268812242</v>
      </c>
      <c r="I57" s="36">
        <v>-0.26292189593654514</v>
      </c>
      <c r="J57" s="36">
        <v>0.38235136268812242</v>
      </c>
    </row>
    <row r="58" spans="2:10" x14ac:dyDescent="0.35">
      <c r="B58" s="36" t="s">
        <v>35</v>
      </c>
      <c r="C58" s="36">
        <v>6.4009092151294536E-2</v>
      </c>
      <c r="D58" s="36">
        <v>0.1108898249132475</v>
      </c>
      <c r="E58" s="36">
        <v>0.57723142949653683</v>
      </c>
      <c r="F58" s="36">
        <v>0.56856557164554788</v>
      </c>
      <c r="G58" s="36">
        <v>-0.16351803457286257</v>
      </c>
      <c r="H58" s="36">
        <v>0.29153621887545161</v>
      </c>
      <c r="I58" s="36">
        <v>-0.16351803457286257</v>
      </c>
      <c r="J58" s="36">
        <v>0.29153621887545161</v>
      </c>
    </row>
    <row r="59" spans="2:10" x14ac:dyDescent="0.35">
      <c r="B59" s="36" t="s">
        <v>37</v>
      </c>
      <c r="C59" s="36">
        <v>-0.33129162008093854</v>
      </c>
      <c r="D59" s="36">
        <v>0.17971800432369384</v>
      </c>
      <c r="E59" s="36">
        <v>-1.8433969447170264</v>
      </c>
      <c r="F59" s="36">
        <v>7.6274458122267408E-2</v>
      </c>
      <c r="G59" s="36">
        <v>-0.70004250571322957</v>
      </c>
      <c r="H59" s="36">
        <v>3.7459265551352428E-2</v>
      </c>
      <c r="I59" s="36">
        <v>-0.70004250571322957</v>
      </c>
      <c r="J59" s="36">
        <v>3.7459265551352428E-2</v>
      </c>
    </row>
    <row r="60" spans="2:10" x14ac:dyDescent="0.35">
      <c r="B60" s="36" t="s">
        <v>39</v>
      </c>
      <c r="C60" s="36">
        <v>0.14091603336558828</v>
      </c>
      <c r="D60" s="36">
        <v>5.5312954996578241E-2</v>
      </c>
      <c r="E60" s="36">
        <v>2.5476135450421262</v>
      </c>
      <c r="F60" s="36">
        <v>1.6853397825999792E-2</v>
      </c>
      <c r="G60" s="36">
        <v>2.7423224346908331E-2</v>
      </c>
      <c r="H60" s="36">
        <v>0.2544088423842682</v>
      </c>
      <c r="I60" s="36">
        <v>2.7423224346908331E-2</v>
      </c>
      <c r="J60" s="36">
        <v>0.2544088423842682</v>
      </c>
    </row>
    <row r="61" spans="2:10" x14ac:dyDescent="0.35">
      <c r="B61" s="36" t="s">
        <v>40</v>
      </c>
      <c r="C61" s="36">
        <v>0.14855706460384405</v>
      </c>
      <c r="D61" s="36">
        <v>4.1647810942082968E-2</v>
      </c>
      <c r="E61" s="36">
        <v>3.5669837440059733</v>
      </c>
      <c r="F61" s="36">
        <v>1.3744687980536061E-3</v>
      </c>
      <c r="G61" s="36">
        <v>6.3102815168276649E-2</v>
      </c>
      <c r="H61" s="36">
        <v>0.23401131403941144</v>
      </c>
      <c r="I61" s="36">
        <v>6.3102815168276649E-2</v>
      </c>
      <c r="J61" s="36">
        <v>0.23401131403941144</v>
      </c>
    </row>
    <row r="62" spans="2:10" x14ac:dyDescent="0.35">
      <c r="B62" s="36" t="s">
        <v>41</v>
      </c>
      <c r="C62" s="36">
        <v>3.0469275948957149E-2</v>
      </c>
      <c r="D62" s="36">
        <v>8.7758034289544554E-2</v>
      </c>
      <c r="E62" s="36">
        <v>0.34719642703513975</v>
      </c>
      <c r="F62" s="36">
        <v>0.731135555408291</v>
      </c>
      <c r="G62" s="36">
        <v>-0.14959533687265369</v>
      </c>
      <c r="H62" s="36">
        <v>0.210533888770568</v>
      </c>
      <c r="I62" s="36">
        <v>-0.14959533687265369</v>
      </c>
      <c r="J62" s="36">
        <v>0.210533888770568</v>
      </c>
    </row>
    <row r="63" spans="2:10" x14ac:dyDescent="0.35">
      <c r="B63" s="36" t="s">
        <v>42</v>
      </c>
      <c r="C63" s="36">
        <v>7.4186347209254099E-7</v>
      </c>
      <c r="D63" s="36">
        <v>7.4380422982677178E-7</v>
      </c>
      <c r="E63" s="36">
        <v>0.99739076808600191</v>
      </c>
      <c r="F63" s="36">
        <v>0.32743020688988678</v>
      </c>
      <c r="G63" s="36">
        <v>-7.8429674495314553E-7</v>
      </c>
      <c r="H63" s="36">
        <v>2.2680236891382273E-6</v>
      </c>
      <c r="I63" s="36">
        <v>-7.8429674495314553E-7</v>
      </c>
      <c r="J63" s="36">
        <v>2.2680236891382273E-6</v>
      </c>
    </row>
    <row r="64" spans="2:10" ht="15" thickBot="1" x14ac:dyDescent="0.4">
      <c r="B64" s="37" t="s">
        <v>137</v>
      </c>
      <c r="C64" s="37">
        <v>-3.0927624587819566E-3</v>
      </c>
      <c r="D64" s="37">
        <v>1.9741628334716864E-3</v>
      </c>
      <c r="E64" s="37">
        <v>-1.5666197369054629</v>
      </c>
      <c r="F64" s="37">
        <v>0.12885014756169971</v>
      </c>
      <c r="G64" s="37">
        <v>-7.1434100050003519E-3</v>
      </c>
      <c r="H64" s="37">
        <v>9.5788508743643863E-4</v>
      </c>
      <c r="I64" s="37">
        <v>-7.1434100050003519E-3</v>
      </c>
      <c r="J64" s="37">
        <v>9.5788508743643863E-4</v>
      </c>
    </row>
    <row r="68" spans="2:4" x14ac:dyDescent="0.35">
      <c r="B68" t="s">
        <v>70</v>
      </c>
    </row>
    <row r="69" spans="2:4" ht="15" thickBot="1" x14ac:dyDescent="0.4"/>
    <row r="70" spans="2:4" x14ac:dyDescent="0.35">
      <c r="B70" s="38" t="s">
        <v>71</v>
      </c>
      <c r="C70" s="38" t="s">
        <v>72</v>
      </c>
      <c r="D70" s="38" t="s">
        <v>73</v>
      </c>
    </row>
    <row r="71" spans="2:4" x14ac:dyDescent="0.35">
      <c r="B71" s="36">
        <v>1</v>
      </c>
      <c r="C71" s="36">
        <v>-2.7871028385359792E-2</v>
      </c>
      <c r="D71" s="36">
        <v>2.9871028385359794E-2</v>
      </c>
    </row>
    <row r="72" spans="2:4" x14ac:dyDescent="0.35">
      <c r="B72" s="36">
        <v>2</v>
      </c>
      <c r="C72" s="36">
        <v>-2.978585560301833E-2</v>
      </c>
      <c r="D72" s="36">
        <v>3.1785855603018331E-2</v>
      </c>
    </row>
    <row r="73" spans="2:4" x14ac:dyDescent="0.35">
      <c r="B73" s="36">
        <v>3</v>
      </c>
      <c r="C73" s="36">
        <v>3.0616964395656643E-2</v>
      </c>
      <c r="D73" s="36">
        <v>-2.8616964395656641E-2</v>
      </c>
    </row>
    <row r="74" spans="2:4" x14ac:dyDescent="0.35">
      <c r="B74" s="36">
        <v>4</v>
      </c>
      <c r="C74" s="36">
        <v>4.2061765770679993E-2</v>
      </c>
      <c r="D74" s="36">
        <v>-4.0061765770679991E-2</v>
      </c>
    </row>
    <row r="75" spans="2:4" x14ac:dyDescent="0.35">
      <c r="B75" s="36">
        <v>5</v>
      </c>
      <c r="C75" s="36">
        <v>-3.0768976103740381E-2</v>
      </c>
      <c r="D75" s="36">
        <v>3.2768976103740383E-2</v>
      </c>
    </row>
    <row r="76" spans="2:4" x14ac:dyDescent="0.35">
      <c r="B76" s="36">
        <v>6</v>
      </c>
      <c r="C76" s="36">
        <v>4.1856896182490166E-2</v>
      </c>
      <c r="D76" s="36">
        <v>-3.8856896182490164E-2</v>
      </c>
    </row>
    <row r="77" spans="2:4" x14ac:dyDescent="0.35">
      <c r="B77" s="36">
        <v>7</v>
      </c>
      <c r="C77" s="36">
        <v>1.1054934090594937E-2</v>
      </c>
      <c r="D77" s="36">
        <v>-8.0549340905949375E-3</v>
      </c>
    </row>
    <row r="78" spans="2:4" x14ac:dyDescent="0.35">
      <c r="B78" s="36">
        <v>8</v>
      </c>
      <c r="C78" s="36">
        <v>-1.5686277239761875E-2</v>
      </c>
      <c r="D78" s="36">
        <v>1.9686277239761876E-2</v>
      </c>
    </row>
    <row r="79" spans="2:4" x14ac:dyDescent="0.35">
      <c r="B79" s="36">
        <v>9</v>
      </c>
      <c r="C79" s="36">
        <v>6.2596940631063913E-3</v>
      </c>
      <c r="D79" s="36">
        <v>-2.2596940631063912E-3</v>
      </c>
    </row>
    <row r="80" spans="2:4" x14ac:dyDescent="0.35">
      <c r="B80" s="36">
        <v>10</v>
      </c>
      <c r="C80" s="36">
        <v>-8.8218000145190434E-4</v>
      </c>
      <c r="D80" s="36">
        <v>4.8821800014519044E-3</v>
      </c>
    </row>
    <row r="81" spans="2:4" x14ac:dyDescent="0.35">
      <c r="B81" s="36">
        <v>11</v>
      </c>
      <c r="C81" s="36">
        <v>5.9654253637442256E-3</v>
      </c>
      <c r="D81" s="36">
        <v>3.4574636255774518E-5</v>
      </c>
    </row>
    <row r="82" spans="2:4" x14ac:dyDescent="0.35">
      <c r="B82" s="36">
        <v>12</v>
      </c>
      <c r="C82" s="36">
        <v>2.7152398673619182E-2</v>
      </c>
      <c r="D82" s="36">
        <v>-2.1152398673619184E-2</v>
      </c>
    </row>
    <row r="83" spans="2:4" x14ac:dyDescent="0.35">
      <c r="B83" s="36">
        <v>13</v>
      </c>
      <c r="C83" s="36">
        <v>-4.5710808906112566E-3</v>
      </c>
      <c r="D83" s="36">
        <v>1.0571080890611257E-2</v>
      </c>
    </row>
    <row r="84" spans="2:4" x14ac:dyDescent="0.35">
      <c r="B84" s="36">
        <v>14</v>
      </c>
      <c r="C84" s="36">
        <v>-1.463784934371587E-2</v>
      </c>
      <c r="D84" s="36">
        <v>2.1637849343715869E-2</v>
      </c>
    </row>
    <row r="85" spans="2:4" x14ac:dyDescent="0.35">
      <c r="B85" s="36">
        <v>15</v>
      </c>
      <c r="C85" s="36">
        <v>1.8933283596483885E-2</v>
      </c>
      <c r="D85" s="36">
        <v>-1.1933283596483886E-2</v>
      </c>
    </row>
    <row r="86" spans="2:4" x14ac:dyDescent="0.35">
      <c r="B86" s="36">
        <v>16</v>
      </c>
      <c r="C86" s="36">
        <v>-1.2363273833293498E-4</v>
      </c>
      <c r="D86" s="36">
        <v>8.1236327383329351E-3</v>
      </c>
    </row>
    <row r="87" spans="2:4" x14ac:dyDescent="0.35">
      <c r="B87" s="36">
        <v>17</v>
      </c>
      <c r="C87" s="36">
        <v>-2.3150085482763372E-2</v>
      </c>
      <c r="D87" s="36">
        <v>3.2150085482763373E-2</v>
      </c>
    </row>
    <row r="88" spans="2:4" x14ac:dyDescent="0.35">
      <c r="B88" s="36">
        <v>18</v>
      </c>
      <c r="C88" s="36">
        <v>-2.1540762739304276E-2</v>
      </c>
      <c r="D88" s="36">
        <v>3.1540762739304277E-2</v>
      </c>
    </row>
    <row r="89" spans="2:4" x14ac:dyDescent="0.35">
      <c r="B89" s="36">
        <v>19</v>
      </c>
      <c r="C89" s="36">
        <v>5.977394948671616E-2</v>
      </c>
      <c r="D89" s="36">
        <v>-4.8773949486716164E-2</v>
      </c>
    </row>
    <row r="90" spans="2:4" x14ac:dyDescent="0.35">
      <c r="B90" s="36">
        <v>20</v>
      </c>
      <c r="C90" s="36">
        <v>-4.2094187659045046E-2</v>
      </c>
      <c r="D90" s="36">
        <v>5.4094187659045043E-2</v>
      </c>
    </row>
    <row r="91" spans="2:4" x14ac:dyDescent="0.35">
      <c r="B91" s="36">
        <v>21</v>
      </c>
      <c r="C91" s="36">
        <v>4.473260431690701E-2</v>
      </c>
      <c r="D91" s="36">
        <v>-3.2732604316907013E-2</v>
      </c>
    </row>
    <row r="92" spans="2:4" x14ac:dyDescent="0.35">
      <c r="B92" s="36">
        <v>22</v>
      </c>
      <c r="C92" s="36">
        <v>-1.2134220712516769E-2</v>
      </c>
      <c r="D92" s="36">
        <v>2.7134220712516768E-2</v>
      </c>
    </row>
    <row r="93" spans="2:4" x14ac:dyDescent="0.35">
      <c r="B93" s="36">
        <v>23</v>
      </c>
      <c r="C93" s="36">
        <v>2.489530514282301E-3</v>
      </c>
      <c r="D93" s="36">
        <v>1.5510469485717701E-2</v>
      </c>
    </row>
    <row r="94" spans="2:4" x14ac:dyDescent="0.35">
      <c r="B94" s="36">
        <v>24</v>
      </c>
      <c r="C94" s="36">
        <v>3.5616467473704894E-2</v>
      </c>
      <c r="D94" s="36">
        <v>-1.6616467473704894E-2</v>
      </c>
    </row>
    <row r="95" spans="2:4" x14ac:dyDescent="0.35">
      <c r="B95" s="36">
        <v>25</v>
      </c>
      <c r="C95" s="36">
        <v>2.7258525774191467E-2</v>
      </c>
      <c r="D95" s="36">
        <v>-8.2585257741914671E-3</v>
      </c>
    </row>
    <row r="96" spans="2:4" x14ac:dyDescent="0.35">
      <c r="B96" s="36">
        <v>26</v>
      </c>
      <c r="C96" s="36">
        <v>3.6345090438416772E-2</v>
      </c>
      <c r="D96" s="36">
        <v>-1.7345090438416769E-2</v>
      </c>
    </row>
    <row r="97" spans="2:4" x14ac:dyDescent="0.35">
      <c r="B97" s="36">
        <v>27</v>
      </c>
      <c r="C97" s="36">
        <v>5.8645834320998902E-2</v>
      </c>
      <c r="D97" s="36">
        <v>-3.8645834320998898E-2</v>
      </c>
    </row>
    <row r="98" spans="2:4" x14ac:dyDescent="0.35">
      <c r="B98" s="36">
        <v>28</v>
      </c>
      <c r="C98" s="36">
        <v>2.6107884098881262E-2</v>
      </c>
      <c r="D98" s="36">
        <v>-4.1078840988812634E-3</v>
      </c>
    </row>
    <row r="99" spans="2:4" x14ac:dyDescent="0.35">
      <c r="B99" s="36">
        <v>29</v>
      </c>
      <c r="C99" s="36">
        <v>6.5741880578166878E-2</v>
      </c>
      <c r="D99" s="36">
        <v>-4.3741880578166879E-2</v>
      </c>
    </row>
    <row r="100" spans="2:4" x14ac:dyDescent="0.35">
      <c r="B100" s="36">
        <v>30</v>
      </c>
      <c r="C100" s="36">
        <v>5.4646242471997564E-2</v>
      </c>
      <c r="D100" s="36">
        <v>-2.8646242471997565E-2</v>
      </c>
    </row>
    <row r="101" spans="2:4" x14ac:dyDescent="0.35">
      <c r="B101" s="36">
        <v>31</v>
      </c>
      <c r="C101" s="36">
        <v>8.7164298731069068E-2</v>
      </c>
      <c r="D101" s="36">
        <v>-6.0164298731069071E-2</v>
      </c>
    </row>
    <row r="102" spans="2:4" x14ac:dyDescent="0.35">
      <c r="B102" s="36">
        <v>32</v>
      </c>
      <c r="C102" s="36">
        <v>4.9809547281299715E-2</v>
      </c>
      <c r="D102" s="36">
        <v>-2.2809547281299712E-2</v>
      </c>
    </row>
    <row r="103" spans="2:4" x14ac:dyDescent="0.35">
      <c r="B103" s="36">
        <v>33</v>
      </c>
      <c r="C103" s="36">
        <v>6.1347249382725733E-2</v>
      </c>
      <c r="D103" s="36">
        <v>-8.3472493827257271E-3</v>
      </c>
    </row>
    <row r="104" spans="2:4" x14ac:dyDescent="0.35">
      <c r="B104" s="36">
        <v>34</v>
      </c>
      <c r="C104" s="36">
        <v>0.17597700649224352</v>
      </c>
      <c r="D104" s="36">
        <v>-3.5977006492243502E-2</v>
      </c>
    </row>
    <row r="105" spans="2:4" ht="15" thickBot="1" x14ac:dyDescent="0.4">
      <c r="B105" s="37">
        <v>35</v>
      </c>
      <c r="C105" s="37">
        <v>0.19468866340164342</v>
      </c>
      <c r="D105" s="37">
        <v>0.19731133659835659</v>
      </c>
    </row>
    <row r="107" spans="2:4" ht="15" thickBot="1" x14ac:dyDescent="0.4">
      <c r="B107" s="8"/>
      <c r="C107" s="8"/>
      <c r="D107" s="8"/>
    </row>
    <row r="108" spans="2:4" ht="15" thickBot="1" x14ac:dyDescent="0.4">
      <c r="B108" s="8"/>
      <c r="C108" s="8"/>
      <c r="D108" s="8"/>
    </row>
    <row r="112" spans="2:4" ht="15" thickBot="1" x14ac:dyDescent="0.4">
      <c r="B112" t="s">
        <v>118</v>
      </c>
    </row>
    <row r="113" spans="2:10" x14ac:dyDescent="0.35">
      <c r="B113" s="9"/>
      <c r="C113" s="9" t="s">
        <v>44</v>
      </c>
      <c r="D113" s="9" t="s">
        <v>35</v>
      </c>
      <c r="E113" s="9" t="s">
        <v>37</v>
      </c>
      <c r="F113" s="9" t="s">
        <v>39</v>
      </c>
      <c r="G113" s="9" t="s">
        <v>40</v>
      </c>
      <c r="H113" s="9" t="s">
        <v>41</v>
      </c>
      <c r="I113" s="9" t="s">
        <v>42</v>
      </c>
      <c r="J113" s="9" t="s">
        <v>43</v>
      </c>
    </row>
    <row r="114" spans="2:10" x14ac:dyDescent="0.35">
      <c r="B114" t="s">
        <v>44</v>
      </c>
      <c r="C114">
        <v>1</v>
      </c>
    </row>
    <row r="115" spans="2:10" x14ac:dyDescent="0.35">
      <c r="B115" t="s">
        <v>35</v>
      </c>
      <c r="C115">
        <v>0.19711091552627705</v>
      </c>
      <c r="D115">
        <v>1</v>
      </c>
    </row>
    <row r="116" spans="2:10" x14ac:dyDescent="0.35">
      <c r="B116" t="s">
        <v>37</v>
      </c>
      <c r="C116">
        <v>-1.9620168232729017E-4</v>
      </c>
      <c r="D116">
        <v>0.12267963737023817</v>
      </c>
      <c r="E116">
        <v>1</v>
      </c>
    </row>
    <row r="117" spans="2:10" x14ac:dyDescent="0.35">
      <c r="B117" t="s">
        <v>39</v>
      </c>
      <c r="C117">
        <v>0.45780939593410758</v>
      </c>
      <c r="D117">
        <v>-4.2773427214479E-2</v>
      </c>
      <c r="E117">
        <v>0.48085242476171053</v>
      </c>
      <c r="F117">
        <v>1</v>
      </c>
    </row>
    <row r="118" spans="2:10" x14ac:dyDescent="0.35">
      <c r="B118" t="s">
        <v>40</v>
      </c>
      <c r="C118">
        <v>0.61924108050811699</v>
      </c>
      <c r="D118">
        <v>0.17420056496770814</v>
      </c>
      <c r="E118">
        <v>0.12753146165068299</v>
      </c>
      <c r="F118">
        <v>0.37990424179769311</v>
      </c>
      <c r="G118">
        <v>1</v>
      </c>
    </row>
    <row r="119" spans="2:10" x14ac:dyDescent="0.35">
      <c r="B119" t="s">
        <v>41</v>
      </c>
      <c r="C119">
        <v>0.2077460535919021</v>
      </c>
      <c r="D119">
        <v>0.50474530835292253</v>
      </c>
      <c r="E119">
        <v>0.25171921053993596</v>
      </c>
      <c r="F119">
        <v>0.27977084331700114</v>
      </c>
      <c r="G119">
        <v>4.1514957325421507E-2</v>
      </c>
      <c r="H119">
        <v>1</v>
      </c>
    </row>
    <row r="120" spans="2:10" x14ac:dyDescent="0.35">
      <c r="B120" t="s">
        <v>42</v>
      </c>
      <c r="C120">
        <v>0.26882365388552543</v>
      </c>
      <c r="D120">
        <v>0.51407853944012061</v>
      </c>
      <c r="E120">
        <v>0.32358685014254801</v>
      </c>
      <c r="F120">
        <v>0.20002509819977629</v>
      </c>
      <c r="G120">
        <v>0.2064804444386609</v>
      </c>
      <c r="H120">
        <v>0.43772819875793356</v>
      </c>
      <c r="I120">
        <v>1</v>
      </c>
    </row>
    <row r="121" spans="2:10" ht="15" thickBot="1" x14ac:dyDescent="0.4">
      <c r="B121" s="8" t="s">
        <v>43</v>
      </c>
      <c r="C121" s="8">
        <v>-0.1385266714131855</v>
      </c>
      <c r="D121" s="8">
        <v>-0.26147416446872651</v>
      </c>
      <c r="E121" s="8">
        <v>-0.34594163562925684</v>
      </c>
      <c r="F121" s="8">
        <v>-0.38709989089011609</v>
      </c>
      <c r="G121" s="8">
        <v>-0.40379528655045555</v>
      </c>
      <c r="H121" s="8">
        <v>-0.19679105784627871</v>
      </c>
      <c r="I121" s="8">
        <v>-0.29917652497298458</v>
      </c>
      <c r="J121" s="8">
        <v>1</v>
      </c>
    </row>
    <row r="126" spans="2:10" x14ac:dyDescent="0.35">
      <c r="D126">
        <v>1</v>
      </c>
      <c r="E126">
        <f>D126+1</f>
        <v>2</v>
      </c>
      <c r="F126">
        <f t="shared" ref="F126:J126" si="0">E126+1</f>
        <v>3</v>
      </c>
      <c r="G126">
        <f t="shared" si="0"/>
        <v>4</v>
      </c>
      <c r="H126">
        <f t="shared" si="0"/>
        <v>5</v>
      </c>
      <c r="I126">
        <f t="shared" si="0"/>
        <v>6</v>
      </c>
      <c r="J126">
        <f t="shared" si="0"/>
        <v>7</v>
      </c>
    </row>
    <row r="127" spans="2:10" ht="48" x14ac:dyDescent="0.35">
      <c r="D127" s="1" t="s">
        <v>35</v>
      </c>
      <c r="E127" s="1" t="s">
        <v>37</v>
      </c>
      <c r="F127" s="1" t="s">
        <v>39</v>
      </c>
      <c r="G127" s="1" t="s">
        <v>40</v>
      </c>
      <c r="H127" s="1" t="s">
        <v>41</v>
      </c>
      <c r="I127" s="1" t="s">
        <v>42</v>
      </c>
      <c r="J127" s="1" t="s">
        <v>43</v>
      </c>
    </row>
    <row r="128" spans="2:10" x14ac:dyDescent="0.35">
      <c r="B128" t="s">
        <v>128</v>
      </c>
      <c r="D128" s="5">
        <f>[2]!TOLERANCE($D$4:$J$38,D126)</f>
        <v>0.54884915981525939</v>
      </c>
      <c r="E128" s="5">
        <f>[2]!TOLERANCE($D$4:$J$38,E126)</f>
        <v>0.68951041827359894</v>
      </c>
      <c r="F128" s="5">
        <f>[2]!TOLERANCE($D$4:$J$38,F126)</f>
        <v>0.54911357888480006</v>
      </c>
      <c r="G128" s="5">
        <f>[2]!TOLERANCE($D$4:$J$38,G126)</f>
        <v>0.70033691502033424</v>
      </c>
      <c r="H128" s="5">
        <f>[2]!TOLERANCE($D$4:$J$38,H126)</f>
        <v>0.60074035420182426</v>
      </c>
      <c r="I128" s="5">
        <f>[2]!TOLERANCE($D$4:$J$38,I126)</f>
        <v>0.62441421730065694</v>
      </c>
      <c r="J128" s="5">
        <f>[2]!TOLERANCE($D$4:$J$38,J126)</f>
        <v>0.70359521322598528</v>
      </c>
    </row>
    <row r="129" spans="2:10" x14ac:dyDescent="0.35">
      <c r="B129" t="s">
        <v>127</v>
      </c>
      <c r="D129" s="5">
        <f>[2]!VIF($D$4:$J$38,D126)</f>
        <v>1.8219942257661401</v>
      </c>
      <c r="E129" s="5">
        <f>[2]!VIF($D$4:$J$38,E126)</f>
        <v>1.4503044094733291</v>
      </c>
      <c r="F129" s="5">
        <f>[2]!VIF($D$4:$J$38,F126)</f>
        <v>1.8211168662609099</v>
      </c>
      <c r="G129" s="5">
        <f>[2]!VIF($D$4:$J$38,G126)</f>
        <v>1.4278841776760618</v>
      </c>
      <c r="H129" s="5">
        <f>[2]!VIF($D$4:$J$38,H126)</f>
        <v>1.6646126617024979</v>
      </c>
      <c r="I129" s="5">
        <f>[2]!VIF($D$4:$J$38,I126)</f>
        <v>1.6015010105359238</v>
      </c>
      <c r="J129" s="5">
        <f>[2]!VIF($D$4:$J$38,J126)</f>
        <v>1.4212717500094951</v>
      </c>
    </row>
    <row r="144" spans="2:10" x14ac:dyDescent="0.35">
      <c r="B144" s="30" t="s">
        <v>138</v>
      </c>
    </row>
    <row r="145" spans="2:10" x14ac:dyDescent="0.35">
      <c r="B145" t="s">
        <v>139</v>
      </c>
      <c r="C145" t="s">
        <v>140</v>
      </c>
      <c r="D145" t="s">
        <v>141</v>
      </c>
      <c r="E145" t="s">
        <v>142</v>
      </c>
      <c r="F145" t="s">
        <v>143</v>
      </c>
      <c r="G145" t="s">
        <v>144</v>
      </c>
      <c r="H145" t="s">
        <v>145</v>
      </c>
      <c r="I145" t="s">
        <v>146</v>
      </c>
      <c r="J145" t="s">
        <v>147</v>
      </c>
    </row>
    <row r="146" spans="2:10" x14ac:dyDescent="0.35">
      <c r="B146" t="s">
        <v>148</v>
      </c>
      <c r="C146" s="41">
        <f>MAX(C$4:C$38)</f>
        <v>0.39200000000000002</v>
      </c>
      <c r="D146" s="41">
        <f t="shared" ref="D146:I146" si="1">MAX(D$4:D$38)</f>
        <v>0.56714520000000002</v>
      </c>
      <c r="E146" s="42">
        <f t="shared" si="1"/>
        <v>0.30480000000000002</v>
      </c>
      <c r="F146" s="42">
        <f t="shared" si="1"/>
        <v>1.56140350877193</v>
      </c>
      <c r="G146" s="41">
        <f t="shared" si="1"/>
        <v>0.99986000000000008</v>
      </c>
      <c r="H146" s="41">
        <f t="shared" si="1"/>
        <v>0.97960999999999998</v>
      </c>
      <c r="I146" s="43">
        <f t="shared" si="1"/>
        <v>91004.175298679198</v>
      </c>
      <c r="J146" s="43">
        <f>MAX(J$4:J$38)</f>
        <v>90.68</v>
      </c>
    </row>
    <row r="147" spans="2:10" x14ac:dyDescent="0.35">
      <c r="B147" t="s">
        <v>149</v>
      </c>
      <c r="C147" s="3">
        <f>MIN(C4:C38)</f>
        <v>2E-3</v>
      </c>
      <c r="D147" s="3">
        <f t="shared" ref="D147:I147" si="2">MIN(D4:D38)</f>
        <v>9.6811743000000006E-2</v>
      </c>
      <c r="E147" s="42">
        <f t="shared" si="2"/>
        <v>6.8241469816272965E-2</v>
      </c>
      <c r="F147" s="42">
        <f t="shared" si="2"/>
        <v>0.6228070175438597</v>
      </c>
      <c r="G147" s="3">
        <f t="shared" si="2"/>
        <v>2.8395721925133691E-2</v>
      </c>
      <c r="H147" s="3">
        <f t="shared" si="2"/>
        <v>0.53750999999999993</v>
      </c>
      <c r="I147" s="43">
        <f t="shared" si="2"/>
        <v>14742.756017137894</v>
      </c>
      <c r="J147" s="43">
        <f>MIN(J4:J38)</f>
        <v>65.099999999999994</v>
      </c>
    </row>
    <row r="148" spans="2:10" x14ac:dyDescent="0.35">
      <c r="B148" t="s">
        <v>150</v>
      </c>
      <c r="C148" s="2">
        <f>AVERAGE(C4:C38)</f>
        <v>2.6885714285714291E-2</v>
      </c>
      <c r="D148" s="2">
        <f t="shared" ref="D148:J148" si="3">AVERAGE(D4:D38)</f>
        <v>0.35346792780000003</v>
      </c>
      <c r="E148" s="42">
        <f t="shared" si="3"/>
        <v>0.16913308961379822</v>
      </c>
      <c r="F148" s="42">
        <f t="shared" si="3"/>
        <v>1.1413533834586467</v>
      </c>
      <c r="G148" s="2">
        <f t="shared" si="3"/>
        <v>0.34383205991691468</v>
      </c>
      <c r="H148" s="2">
        <f t="shared" si="3"/>
        <v>0.75605428571428546</v>
      </c>
      <c r="I148" s="43">
        <f t="shared" si="3"/>
        <v>37896.972781707431</v>
      </c>
      <c r="J148" s="43">
        <f t="shared" si="3"/>
        <v>84.871142857142843</v>
      </c>
    </row>
    <row r="149" spans="2:10" x14ac:dyDescent="0.35">
      <c r="B149" t="s">
        <v>151</v>
      </c>
      <c r="C149" s="5">
        <f>STDEV(C4:C38)</f>
        <v>6.7921568708314742E-2</v>
      </c>
      <c r="D149" s="5">
        <f t="shared" ref="D149:J149" si="4">STDEV(D4:D38)</f>
        <v>0.10425068656007945</v>
      </c>
      <c r="E149" s="42">
        <f t="shared" si="4"/>
        <v>5.7389853980713647E-2</v>
      </c>
      <c r="F149" s="42">
        <f t="shared" si="4"/>
        <v>0.20894845834112025</v>
      </c>
      <c r="G149" s="5">
        <f t="shared" si="4"/>
        <v>0.2457261830667061</v>
      </c>
      <c r="H149" s="5">
        <f t="shared" si="4"/>
        <v>0.12591191623011649</v>
      </c>
      <c r="I149" s="43">
        <f t="shared" si="4"/>
        <v>14571.427108798383</v>
      </c>
      <c r="J149" s="43">
        <f t="shared" si="4"/>
        <v>5.1719309009012759</v>
      </c>
    </row>
    <row r="150" spans="2:10" x14ac:dyDescent="0.35">
      <c r="B150" t="s">
        <v>152</v>
      </c>
      <c r="C150" s="2">
        <f>C149/C148</f>
        <v>2.5263070189064991</v>
      </c>
      <c r="D150" s="2">
        <f t="shared" ref="D150:J150" si="5">D149/D148</f>
        <v>0.29493676331241797</v>
      </c>
      <c r="E150" s="2">
        <f t="shared" si="5"/>
        <v>0.33931771785023707</v>
      </c>
      <c r="F150" s="2">
        <f t="shared" si="5"/>
        <v>0.18307078365855725</v>
      </c>
      <c r="G150" s="2">
        <f t="shared" si="5"/>
        <v>0.71466919962636588</v>
      </c>
      <c r="H150" s="2">
        <f t="shared" si="5"/>
        <v>0.1665381952185625</v>
      </c>
      <c r="I150" s="2">
        <f t="shared" si="5"/>
        <v>0.38450108383939036</v>
      </c>
      <c r="J150" s="2">
        <f t="shared" si="5"/>
        <v>6.0938626802832088E-2</v>
      </c>
    </row>
  </sheetData>
  <conditionalFormatting sqref="B4:C38">
    <cfRule type="cellIs" dxfId="24" priority="1" operator="equal">
      <formula>0</formula>
    </cfRule>
  </conditionalFormatting>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1951D-2324-47BE-85A0-00E601DFCCCB}">
  <sheetPr>
    <tabColor theme="9"/>
  </sheetPr>
  <dimension ref="B1:K107"/>
  <sheetViews>
    <sheetView topLeftCell="A11" zoomScale="76" workbookViewId="0">
      <selection activeCell="B4" sqref="B4:J38"/>
    </sheetView>
  </sheetViews>
  <sheetFormatPr defaultRowHeight="14.5" x14ac:dyDescent="0.35"/>
  <cols>
    <col min="1" max="1" width="8.7265625" style="47"/>
    <col min="2" max="2" width="17.08984375" style="47" customWidth="1"/>
    <col min="3" max="3" width="15.1796875" style="47" customWidth="1"/>
    <col min="4" max="4" width="15.26953125" style="47" bestFit="1" customWidth="1"/>
    <col min="5" max="5" width="13.36328125" style="47" bestFit="1" customWidth="1"/>
    <col min="6" max="6" width="16.1796875" style="47" customWidth="1"/>
    <col min="7" max="7" width="19.1796875" style="47" customWidth="1"/>
    <col min="8" max="8" width="14.81640625" style="47" bestFit="1" customWidth="1"/>
    <col min="9" max="9" width="16.90625" style="47" bestFit="1" customWidth="1"/>
    <col min="10" max="10" width="19.26953125" style="47" customWidth="1"/>
    <col min="11" max="11" width="16.81640625" style="47" customWidth="1"/>
    <col min="12" max="16384" width="8.7265625" style="47"/>
  </cols>
  <sheetData>
    <row r="1" spans="2:11" x14ac:dyDescent="0.35">
      <c r="B1" s="47" t="s">
        <v>161</v>
      </c>
    </row>
    <row r="3" spans="2:11" ht="48" x14ac:dyDescent="0.35">
      <c r="C3" s="48" t="s">
        <v>76</v>
      </c>
      <c r="D3" s="48" t="s">
        <v>35</v>
      </c>
      <c r="E3" s="48" t="s">
        <v>37</v>
      </c>
      <c r="F3" s="48" t="s">
        <v>39</v>
      </c>
      <c r="G3" s="48" t="s">
        <v>40</v>
      </c>
      <c r="H3" s="48" t="s">
        <v>41</v>
      </c>
      <c r="I3" s="48" t="s">
        <v>42</v>
      </c>
      <c r="J3" s="48" t="s">
        <v>137</v>
      </c>
      <c r="K3" s="48"/>
    </row>
    <row r="4" spans="2:11" x14ac:dyDescent="0.35">
      <c r="B4" s="47" t="s">
        <v>9</v>
      </c>
      <c r="C4" s="49">
        <f>LN(VLOOKUP($B4,'[1]Dati finali'!$B$4:$O$40,'[1]Dati finali'!$M$42,FALSE))</f>
        <v>-6.2146080984221914</v>
      </c>
      <c r="D4" s="50">
        <f>VLOOKUP($B4,'[1]Dati finali'!$B$4:$O$40,'[1]Dati finali'!C$42,FALSE)</f>
        <v>0.23899999999999999</v>
      </c>
      <c r="E4" s="51">
        <f>VLOOKUP($B4,'[1]Dati finali'!$B$4:$O$40,'[1]Dati finali'!E$42,FALSE)</f>
        <v>0.14629999999999999</v>
      </c>
      <c r="F4" s="51">
        <f>VLOOKUP($B4,'[1]Dati finali'!$B$4:$O$40,'[1]Dati finali'!G$42,FALSE)</f>
        <v>1.0263157894736843</v>
      </c>
      <c r="G4" s="50">
        <f>VLOOKUP($B4,'[1]Dati finali'!$B$4:$O$40,'[1]Dati finali'!H$42,FALSE)</f>
        <v>0.1126530612244898</v>
      </c>
      <c r="H4" s="52">
        <f>VLOOKUP($B4,'[1]Dati finali'!$B$4:$O$40,'[1]Dati finali'!I$42,FALSE)</f>
        <v>0.73675000000000002</v>
      </c>
      <c r="I4" s="47">
        <f>VLOOKUP($B4,'[1]Dati finali'!$B$4:$O$40,'[1]Dati finali'!J$42,FALSE)</f>
        <v>31866.010828482387</v>
      </c>
      <c r="J4" s="47">
        <f>VLOOKUP(B4,'[3]Indicator Scores'!$B$1:$D$181,3,FALSE)</f>
        <v>84.67</v>
      </c>
      <c r="K4" s="53"/>
    </row>
    <row r="5" spans="2:11" x14ac:dyDescent="0.35">
      <c r="B5" s="47" t="s">
        <v>11</v>
      </c>
      <c r="C5" s="49">
        <f>LN(VLOOKUP($B5,'[1]Dati finali'!$B$4:$O$40,'[1]Dati finali'!$M$42,FALSE))</f>
        <v>-6.2146080984221914</v>
      </c>
      <c r="D5" s="50">
        <f>VLOOKUP($B5,'[1]Dati finali'!$B$4:$O$40,'[1]Dati finali'!C$42,FALSE)</f>
        <v>0.39700000000000002</v>
      </c>
      <c r="E5" s="51">
        <f>VLOOKUP($B5,'[1]Dati finali'!$B$4:$O$40,'[1]Dati finali'!E$42,FALSE)</f>
        <v>0.1263</v>
      </c>
      <c r="F5" s="51">
        <f>VLOOKUP($B5,'[1]Dati finali'!$B$4:$O$40,'[1]Dati finali'!G$42,FALSE)</f>
        <v>1</v>
      </c>
      <c r="G5" s="50">
        <f>VLOOKUP($B5,'[1]Dati finali'!$B$4:$O$40,'[1]Dati finali'!H$42,FALSE)</f>
        <v>0.12391056910569105</v>
      </c>
      <c r="H5" s="52">
        <f>VLOOKUP($B5,'[1]Dati finali'!$B$4:$O$40,'[1]Dati finali'!I$42,FALSE)</f>
        <v>0.68716999999999995</v>
      </c>
      <c r="I5" s="47">
        <f>VLOOKUP($B5,'[1]Dati finali'!$B$4:$O$40,'[1]Dati finali'!J$42,FALSE)</f>
        <v>27843.887608341538</v>
      </c>
      <c r="J5" s="47">
        <f>VLOOKUP(B5,'[3]Indicator Scores'!$B$1:$D$181,3,FALSE)</f>
        <v>88.59</v>
      </c>
      <c r="K5" s="53"/>
    </row>
    <row r="6" spans="2:11" x14ac:dyDescent="0.35">
      <c r="B6" s="47" t="s">
        <v>15</v>
      </c>
      <c r="C6" s="49">
        <f>LN(VLOOKUP($B6,'[1]Dati finali'!$B$4:$O$40,'[1]Dati finali'!$M$42,FALSE))</f>
        <v>-6.2146080984221914</v>
      </c>
      <c r="D6" s="50">
        <f>VLOOKUP($B6,'[1]Dati finali'!$B$4:$O$40,'[1]Dati finali'!C$42,FALSE)</f>
        <v>0.31</v>
      </c>
      <c r="E6" s="51">
        <f>VLOOKUP($B6,'[1]Dati finali'!$B$4:$O$40,'[1]Dati finali'!E$42,FALSE)</f>
        <v>0.17780000000000001</v>
      </c>
      <c r="F6" s="51">
        <f>VLOOKUP($B6,'[1]Dati finali'!$B$4:$O$40,'[1]Dati finali'!G$42,FALSE)</f>
        <v>1.3508771929824563</v>
      </c>
      <c r="G6" s="50">
        <f>VLOOKUP($B6,'[1]Dati finali'!$B$4:$O$40,'[1]Dati finali'!H$42,FALSE)</f>
        <v>0.28974708171206226</v>
      </c>
      <c r="H6" s="52">
        <f>VLOOKUP($B6,'[1]Dati finali'!$B$4:$O$40,'[1]Dati finali'!I$42,FALSE)</f>
        <v>0.78724000000000005</v>
      </c>
      <c r="I6" s="47">
        <f>VLOOKUP($B6,'[1]Dati finali'!$B$4:$O$40,'[1]Dati finali'!J$42,FALSE)</f>
        <v>24212.197302170782</v>
      </c>
      <c r="J6" s="47">
        <f>VLOOKUP(B6,'[3]Indicator Scores'!$B$1:$D$181,3,FALSE)</f>
        <v>85.81</v>
      </c>
      <c r="K6" s="53"/>
    </row>
    <row r="7" spans="2:11" x14ac:dyDescent="0.35">
      <c r="B7" s="47" t="s">
        <v>19</v>
      </c>
      <c r="C7" s="49">
        <f>LN(VLOOKUP($B7,'[1]Dati finali'!$B$4:$O$40,'[1]Dati finali'!$M$42,FALSE))</f>
        <v>-6.2146080984221914</v>
      </c>
      <c r="D7" s="50">
        <f>VLOOKUP($B7,'[1]Dati finali'!$B$4:$O$40,'[1]Dati finali'!C$42,FALSE)</f>
        <v>0.187</v>
      </c>
      <c r="E7" s="51">
        <f>VLOOKUP($B7,'[1]Dati finali'!$B$4:$O$40,'[1]Dati finali'!E$42,FALSE)</f>
        <v>0.21060000000000001</v>
      </c>
      <c r="F7" s="51">
        <f>VLOOKUP($B7,'[1]Dati finali'!$B$4:$O$40,'[1]Dati finali'!G$42,FALSE)</f>
        <v>1.4122807017543861</v>
      </c>
      <c r="G7" s="50">
        <f>VLOOKUP($B7,'[1]Dati finali'!$B$4:$O$40,'[1]Dati finali'!H$42,FALSE)</f>
        <v>0.37279399585921325</v>
      </c>
      <c r="H7" s="52">
        <f>VLOOKUP($B7,'[1]Dati finali'!$B$4:$O$40,'[1]Dati finali'!I$42,FALSE)</f>
        <v>0.70144000000000006</v>
      </c>
      <c r="I7" s="47">
        <f>VLOOKUP($B7,'[1]Dati finali'!$B$4:$O$40,'[1]Dati finali'!J$42,FALSE)</f>
        <v>34585.035786649052</v>
      </c>
      <c r="J7" s="47">
        <f>VLOOKUP(B7,'[3]Indicator Scores'!$B$1:$D$181,3,FALSE)</f>
        <v>84.48</v>
      </c>
      <c r="K7" s="53"/>
    </row>
    <row r="8" spans="2:11" x14ac:dyDescent="0.35">
      <c r="B8" s="47" t="s">
        <v>26</v>
      </c>
      <c r="C8" s="49">
        <f>LN(VLOOKUP($B8,'[1]Dati finali'!$B$4:$O$40,'[1]Dati finali'!$M$42,FALSE))</f>
        <v>-6.2146080984221914</v>
      </c>
      <c r="D8" s="50">
        <f>VLOOKUP($B8,'[1]Dati finali'!$B$4:$O$40,'[1]Dati finali'!C$42,FALSE)</f>
        <v>0.29899999999999999</v>
      </c>
      <c r="E8" s="51">
        <f>VLOOKUP($B8,'[1]Dati finali'!$B$4:$O$40,'[1]Dati finali'!E$42,FALSE)</f>
        <v>0.1454</v>
      </c>
      <c r="F8" s="51">
        <f>VLOOKUP($B8,'[1]Dati finali'!$B$4:$O$40,'[1]Dati finali'!G$42,FALSE)</f>
        <v>0.93859649122807032</v>
      </c>
      <c r="G8" s="50">
        <f>VLOOKUP($B8,'[1]Dati finali'!$B$4:$O$40,'[1]Dati finali'!H$42,FALSE)</f>
        <v>0.13689675870348139</v>
      </c>
      <c r="H8" s="52">
        <f>VLOOKUP($B8,'[1]Dati finali'!$B$4:$O$40,'[1]Dati finali'!I$42,FALSE)</f>
        <v>0.60104999999999997</v>
      </c>
      <c r="I8" s="47">
        <f>VLOOKUP($B8,'[1]Dati finali'!$B$4:$O$40,'[1]Dati finali'!J$42,FALSE)</f>
        <v>25545.694362817598</v>
      </c>
      <c r="J8" s="47">
        <f>VLOOKUP(B8,'[3]Indicator Scores'!$B$1:$D$181,3,FALSE)</f>
        <v>81.260000000000005</v>
      </c>
      <c r="K8" s="53"/>
    </row>
    <row r="9" spans="2:11" x14ac:dyDescent="0.35">
      <c r="B9" s="47" t="s">
        <v>21</v>
      </c>
      <c r="C9" s="49">
        <f>LN(VLOOKUP($B9,'[1]Dati finali'!$B$4:$O$40,'[1]Dati finali'!$M$42,FALSE))</f>
        <v>-5.8091429903140277</v>
      </c>
      <c r="D9" s="50">
        <f>VLOOKUP($B9,'[1]Dati finali'!$B$4:$O$40,'[1]Dati finali'!C$42,FALSE)</f>
        <v>0.40299999999999997</v>
      </c>
      <c r="E9" s="51">
        <f>VLOOKUP($B9,'[1]Dati finali'!$B$4:$O$40,'[1]Dati finali'!E$42,FALSE)</f>
        <v>0.11115</v>
      </c>
      <c r="F9" s="51">
        <f>VLOOKUP($B9,'[1]Dati finali'!$B$4:$O$40,'[1]Dati finali'!G$42,FALSE)</f>
        <v>1.0175438596491229</v>
      </c>
      <c r="G9" s="50">
        <f>VLOOKUP($B9,'[1]Dati finali'!$B$4:$O$40,'[1]Dati finali'!H$42,FALSE)</f>
        <v>0.48558139534883721</v>
      </c>
      <c r="H9" s="52">
        <f>VLOOKUP($B9,'[1]Dati finali'!$B$4:$O$40,'[1]Dati finali'!I$42,FALSE)</f>
        <v>0.67516000000000009</v>
      </c>
      <c r="I9" s="47">
        <f>VLOOKUP($B9,'[1]Dati finali'!$B$4:$O$40,'[1]Dati finali'!J$42,FALSE)</f>
        <v>28945.214455971793</v>
      </c>
      <c r="J9" s="47">
        <f>VLOOKUP(B9,'[3]Indicator Scores'!$B$1:$D$181,3,FALSE)</f>
        <v>85.49</v>
      </c>
      <c r="K9" s="53"/>
    </row>
    <row r="10" spans="2:11" x14ac:dyDescent="0.35">
      <c r="B10" s="47" t="s">
        <v>28</v>
      </c>
      <c r="C10" s="49">
        <f>LN(VLOOKUP($B10,'[1]Dati finali'!$B$4:$O$40,'[1]Dati finali'!$M$42,FALSE))</f>
        <v>-5.8091429903140277</v>
      </c>
      <c r="D10" s="50">
        <f>VLOOKUP($B10,'[1]Dati finali'!$B$4:$O$40,'[1]Dati finali'!C$42,FALSE)</f>
        <v>0.17600000000000002</v>
      </c>
      <c r="E10" s="51">
        <f>VLOOKUP($B10,'[1]Dati finali'!$B$4:$O$40,'[1]Dati finali'!E$42,FALSE)</f>
        <v>0.12434999999999999</v>
      </c>
      <c r="F10" s="51">
        <f>VLOOKUP($B10,'[1]Dati finali'!$B$4:$O$40,'[1]Dati finali'!G$42,FALSE)</f>
        <v>1.0175438596491229</v>
      </c>
      <c r="G10" s="50">
        <f>VLOOKUP($B10,'[1]Dati finali'!$B$4:$O$40,'[1]Dati finali'!H$42,FALSE)</f>
        <v>0.41427188940092169</v>
      </c>
      <c r="H10" s="52">
        <f>VLOOKUP($B10,'[1]Dati finali'!$B$4:$O$40,'[1]Dati finali'!I$42,FALSE)</f>
        <v>0.53935999999999995</v>
      </c>
      <c r="I10" s="47">
        <f>VLOOKUP($B10,'[1]Dati finali'!$B$4:$O$40,'[1]Dati finali'!J$42,FALSE)</f>
        <v>23383.132051156193</v>
      </c>
      <c r="J10" s="47">
        <f>VLOOKUP(B10,'[3]Indicator Scores'!$B$1:$D$181,3,FALSE)</f>
        <v>83.24</v>
      </c>
      <c r="K10" s="53"/>
    </row>
    <row r="11" spans="2:11" x14ac:dyDescent="0.35">
      <c r="B11" s="47" t="s">
        <v>7</v>
      </c>
      <c r="C11" s="49">
        <f>LN(VLOOKUP($B11,'[1]Dati finali'!$B$4:$O$40,'[1]Dati finali'!$M$42,FALSE))</f>
        <v>-5.521460917862246</v>
      </c>
      <c r="D11" s="50">
        <f>VLOOKUP($B11,'[1]Dati finali'!$B$4:$O$40,'[1]Dati finali'!C$42,FALSE)</f>
        <v>0.27800000000000002</v>
      </c>
      <c r="E11" s="51">
        <f>VLOOKUP($B11,'[1]Dati finali'!$B$4:$O$40,'[1]Dati finali'!E$42,FALSE)</f>
        <v>9.69E-2</v>
      </c>
      <c r="F11" s="51">
        <f>VLOOKUP($B11,'[1]Dati finali'!$B$4:$O$40,'[1]Dati finali'!G$42,FALSE)</f>
        <v>0.97368421052631593</v>
      </c>
      <c r="G11" s="50">
        <f>VLOOKUP($B11,'[1]Dati finali'!$B$4:$O$40,'[1]Dati finali'!H$42,FALSE)</f>
        <v>0.15651982378854626</v>
      </c>
      <c r="H11" s="52">
        <f>VLOOKUP($B11,'[1]Dati finali'!$B$4:$O$40,'[1]Dati finali'!I$42,FALSE)</f>
        <v>0.74668999999999996</v>
      </c>
      <c r="I11" s="47">
        <f>VLOOKUP($B11,'[1]Dati finali'!$B$4:$O$40,'[1]Dati finali'!J$42,FALSE)</f>
        <v>18375.433481661283</v>
      </c>
      <c r="J11" s="47">
        <f>VLOOKUP(B11,'[3]Indicator Scores'!$B$1:$D$181,3,FALSE)</f>
        <v>83.4</v>
      </c>
      <c r="K11" s="53"/>
    </row>
    <row r="12" spans="2:11" x14ac:dyDescent="0.35">
      <c r="B12" s="47" t="s">
        <v>23</v>
      </c>
      <c r="C12" s="49">
        <f>LN(VLOOKUP($B12,'[1]Dati finali'!$B$4:$O$40,'[1]Dati finali'!$M$42,FALSE))</f>
        <v>-5.521460917862246</v>
      </c>
      <c r="D12" s="50">
        <f>VLOOKUP($B12,'[1]Dati finali'!$B$4:$O$40,'[1]Dati finali'!C$42,FALSE)</f>
        <v>0.23899999999999999</v>
      </c>
      <c r="E12" s="51">
        <f>VLOOKUP($B12,'[1]Dati finali'!$B$4:$O$40,'[1]Dati finali'!E$42,FALSE)</f>
        <v>0.1313</v>
      </c>
      <c r="F12" s="51">
        <f>VLOOKUP($B12,'[1]Dati finali'!$B$4:$O$40,'[1]Dati finali'!G$42,FALSE)</f>
        <v>1.192982456140351</v>
      </c>
      <c r="G12" s="50">
        <f>VLOOKUP($B12,'[1]Dati finali'!$B$4:$O$40,'[1]Dati finali'!H$42,FALSE)</f>
        <v>0.16675000000000001</v>
      </c>
      <c r="H12" s="52">
        <f>VLOOKUP($B12,'[1]Dati finali'!$B$4:$O$40,'[1]Dati finali'!I$42,FALSE)</f>
        <v>0.94546000000000008</v>
      </c>
      <c r="I12" s="47">
        <f>VLOOKUP($B12,'[1]Dati finali'!$B$4:$O$40,'[1]Dati finali'!J$42,FALSE)</f>
        <v>35994.860216078843</v>
      </c>
      <c r="J12" s="47">
        <f>VLOOKUP(B12,'[3]Indicator Scores'!$B$1:$D$181,3,FALSE)</f>
        <v>88.48</v>
      </c>
      <c r="K12" s="53"/>
    </row>
    <row r="13" spans="2:11" x14ac:dyDescent="0.35">
      <c r="B13" s="47" t="s">
        <v>29</v>
      </c>
      <c r="C13" s="49">
        <f>LN(VLOOKUP($B13,'[1]Dati finali'!$B$4:$O$40,'[1]Dati finali'!$M$42,FALSE))</f>
        <v>-5.521460917862246</v>
      </c>
      <c r="D13" s="50">
        <f>VLOOKUP($B13,'[1]Dati finali'!$B$4:$O$40,'[1]Dati finali'!C$42,FALSE)</f>
        <v>0.23100000000000001</v>
      </c>
      <c r="E13" s="51">
        <f>VLOOKUP($B13,'[1]Dati finali'!$B$4:$O$40,'[1]Dati finali'!E$42,FALSE)</f>
        <v>0.14384999999999998</v>
      </c>
      <c r="F13" s="51">
        <f>VLOOKUP($B13,'[1]Dati finali'!$B$4:$O$40,'[1]Dati finali'!G$42,FALSE)</f>
        <v>1.1578947368421053</v>
      </c>
      <c r="G13" s="50">
        <f>VLOOKUP($B13,'[1]Dati finali'!$B$4:$O$40,'[1]Dati finali'!H$42,FALSE)</f>
        <v>0.24461254612546127</v>
      </c>
      <c r="H13" s="52">
        <f>VLOOKUP($B13,'[1]Dati finali'!$B$4:$O$40,'[1]Dati finali'!I$42,FALSE)</f>
        <v>0.53750999999999993</v>
      </c>
      <c r="I13" s="47">
        <f>VLOOKUP($B13,'[1]Dati finali'!$B$4:$O$40,'[1]Dati finali'!J$42,FALSE)</f>
        <v>27733.754503235035</v>
      </c>
      <c r="J13" s="47">
        <f>VLOOKUP("slovakia",'[3]Indicator Scores'!$B$1:$D$181,3,FALSE)</f>
        <v>85.42</v>
      </c>
      <c r="K13" s="53"/>
    </row>
    <row r="14" spans="2:11" x14ac:dyDescent="0.35">
      <c r="B14" s="47" t="s">
        <v>6</v>
      </c>
      <c r="C14" s="49">
        <f>LN(VLOOKUP($B14,'[1]Dati finali'!$B$4:$O$40,'[1]Dati finali'!$M$42,FALSE))</f>
        <v>-5.1159958097540823</v>
      </c>
      <c r="D14" s="50">
        <f>VLOOKUP($B14,'[1]Dati finali'!$B$4:$O$40,'[1]Dati finali'!C$42,FALSE)</f>
        <v>0.40299999999999997</v>
      </c>
      <c r="E14" s="51">
        <f>VLOOKUP($B14,'[1]Dati finali'!$B$4:$O$40,'[1]Dati finali'!E$42,FALSE)</f>
        <v>0.2838</v>
      </c>
      <c r="F14" s="51">
        <f>VLOOKUP($B14,'[1]Dati finali'!$B$4:$O$40,'[1]Dati finali'!G$42,FALSE)</f>
        <v>1.2543859649122808</v>
      </c>
      <c r="G14" s="50">
        <f>VLOOKUP($B14,'[1]Dati finali'!$B$4:$O$40,'[1]Dati finali'!H$42,FALSE)</f>
        <v>0.16570760233918128</v>
      </c>
      <c r="H14" s="52">
        <f>VLOOKUP($B14,'[1]Dati finali'!$B$4:$O$40,'[1]Dati finali'!I$42,FALSE)</f>
        <v>0.97960999999999998</v>
      </c>
      <c r="I14" s="47">
        <f>VLOOKUP($B14,'[1]Dati finali'!$B$4:$O$40,'[1]Dati finali'!J$42,FALSE)</f>
        <v>41965.08520658395</v>
      </c>
      <c r="J14" s="47">
        <f>VLOOKUP(B14,'[3]Indicator Scores'!$B$1:$D$181,3,FALSE)</f>
        <v>80.150000000000006</v>
      </c>
      <c r="K14" s="53"/>
    </row>
    <row r="15" spans="2:11" x14ac:dyDescent="0.35">
      <c r="B15" s="47" t="s">
        <v>20</v>
      </c>
      <c r="C15" s="49">
        <f>LN(VLOOKUP($B15,'[1]Dati finali'!$B$4:$O$40,'[1]Dati finali'!$M$42,FALSE))</f>
        <v>-5.1159958097540823</v>
      </c>
      <c r="D15" s="50">
        <f>VLOOKUP($B15,'[1]Dati finali'!$B$4:$O$40,'[1]Dati finali'!C$42,FALSE)</f>
        <v>0.33899999999999997</v>
      </c>
      <c r="E15" s="51">
        <f>VLOOKUP($B15,'[1]Dati finali'!$B$4:$O$40,'[1]Dati finali'!E$42,FALSE)</f>
        <v>0.15839999999999999</v>
      </c>
      <c r="F15" s="51">
        <f>VLOOKUP($B15,'[1]Dati finali'!$B$4:$O$40,'[1]Dati finali'!G$42,FALSE)</f>
        <v>1.0175438596491229</v>
      </c>
      <c r="G15" s="50">
        <f>VLOOKUP($B15,'[1]Dati finali'!$B$4:$O$40,'[1]Dati finali'!H$42,FALSE)</f>
        <v>0.54400000000000004</v>
      </c>
      <c r="H15" s="52">
        <f>VLOOKUP($B15,'[1]Dati finali'!$B$4:$O$40,'[1]Dati finali'!I$42,FALSE)</f>
        <v>0.68075000000000008</v>
      </c>
      <c r="I15" s="47">
        <f>VLOOKUP($B15,'[1]Dati finali'!$B$4:$O$40,'[1]Dati finali'!J$42,FALSE)</f>
        <v>24735.816612986935</v>
      </c>
      <c r="J15" s="47">
        <f>VLOOKUP(B15,'[3]Indicator Scores'!$B$1:$D$181,3,FALSE)</f>
        <v>85.71</v>
      </c>
      <c r="K15" s="53"/>
    </row>
    <row r="16" spans="2:11" x14ac:dyDescent="0.35">
      <c r="B16" s="47" t="s">
        <v>31</v>
      </c>
      <c r="C16" s="49">
        <f>LN(VLOOKUP($B16,'[1]Dati finali'!$B$4:$O$40,'[1]Dati finali'!$M$42,FALSE))</f>
        <v>-5.1159958097540823</v>
      </c>
      <c r="D16" s="50">
        <f>VLOOKUP($B16,'[1]Dati finali'!$B$4:$O$40,'[1]Dati finali'!C$42,FALSE)</f>
        <v>0.36399999999999999</v>
      </c>
      <c r="E16" s="51">
        <f>VLOOKUP($B16,'[1]Dati finali'!$B$4:$O$40,'[1]Dati finali'!E$42,FALSE)</f>
        <v>0.22365000000000002</v>
      </c>
      <c r="F16" s="51">
        <f>VLOOKUP($B16,'[1]Dati finali'!$B$4:$O$40,'[1]Dati finali'!G$42,FALSE)</f>
        <v>1.1052631578947369</v>
      </c>
      <c r="G16" s="50">
        <f>VLOOKUP($B16,'[1]Dati finali'!$B$4:$O$40,'[1]Dati finali'!H$42,FALSE)</f>
        <v>0.38106081573197381</v>
      </c>
      <c r="H16" s="52">
        <f>VLOOKUP($B16,'[1]Dati finali'!$B$4:$O$40,'[1]Dati finali'!I$42,FALSE)</f>
        <v>0.80079999999999996</v>
      </c>
      <c r="I16" s="47">
        <f>VLOOKUP($B16,'[1]Dati finali'!$B$4:$O$40,'[1]Dati finali'!J$42,FALSE)</f>
        <v>33331.449418750446</v>
      </c>
      <c r="J16" s="47">
        <f>VLOOKUP(B16,'[3]Indicator Scores'!$B$1:$D$181,3,FALSE)</f>
        <v>88.91</v>
      </c>
      <c r="K16" s="53"/>
    </row>
    <row r="17" spans="2:11" x14ac:dyDescent="0.35">
      <c r="B17" s="47" t="s">
        <v>8</v>
      </c>
      <c r="C17" s="49">
        <f>LN(VLOOKUP($B17,'[1]Dati finali'!$B$4:$O$40,'[1]Dati finali'!$M$42,FALSE))</f>
        <v>-4.9618451299268234</v>
      </c>
      <c r="D17" s="50">
        <f>VLOOKUP($B17,'[1]Dati finali'!$B$4:$O$40,'[1]Dati finali'!C$42,FALSE)</f>
        <v>0.42499999999999999</v>
      </c>
      <c r="E17" s="51">
        <f>VLOOKUP($B17,'[1]Dati finali'!$B$4:$O$40,'[1]Dati finali'!E$42,FALSE)</f>
        <v>0.18445</v>
      </c>
      <c r="F17" s="51">
        <f>VLOOKUP($B17,'[1]Dati finali'!$B$4:$O$40,'[1]Dati finali'!G$42,FALSE)</f>
        <v>1.0789473684210527</v>
      </c>
      <c r="G17" s="50">
        <f>VLOOKUP($B17,'[1]Dati finali'!$B$4:$O$40,'[1]Dati finali'!H$42,FALSE)</f>
        <v>8.6530612244897956E-2</v>
      </c>
      <c r="H17" s="52">
        <f>VLOOKUP($B17,'[1]Dati finali'!$B$4:$O$40,'[1]Dati finali'!I$42,FALSE)</f>
        <v>0.66835999999999995</v>
      </c>
      <c r="I17" s="47">
        <f>VLOOKUP($B17,'[1]Dati finali'!$B$4:$O$40,'[1]Dati finali'!J$42,FALSE)</f>
        <v>30266.202047392988</v>
      </c>
      <c r="J17" s="47">
        <f>VLOOKUP(B17,'[3]Indicator Scores'!$B$1:$D$181,3,FALSE)</f>
        <v>80.239999999999995</v>
      </c>
      <c r="K17" s="53"/>
    </row>
    <row r="18" spans="2:11" x14ac:dyDescent="0.35">
      <c r="B18" s="47" t="s">
        <v>18</v>
      </c>
      <c r="C18" s="49">
        <f>LN(VLOOKUP($B18,'[1]Dati finali'!$B$4:$O$40,'[1]Dati finali'!$M$42,FALSE))</f>
        <v>-4.9618451299268234</v>
      </c>
      <c r="D18" s="50">
        <f>VLOOKUP($B18,'[1]Dati finali'!$B$4:$O$40,'[1]Dati finali'!C$42,FALSE)</f>
        <v>0.46500000000000002</v>
      </c>
      <c r="E18" s="51">
        <f>VLOOKUP($B18,'[1]Dati finali'!$B$4:$O$40,'[1]Dati finali'!E$42,FALSE)</f>
        <v>0.23299999999999998</v>
      </c>
      <c r="F18" s="51">
        <f>VLOOKUP($B18,'[1]Dati finali'!$B$4:$O$40,'[1]Dati finali'!G$42,FALSE)</f>
        <v>1.2017543859649125</v>
      </c>
      <c r="G18" s="50">
        <f>VLOOKUP($B18,'[1]Dati finali'!$B$4:$O$40,'[1]Dati finali'!H$42,FALSE)</f>
        <v>0.24720394736842105</v>
      </c>
      <c r="H18" s="52">
        <f>VLOOKUP($B18,'[1]Dati finali'!$B$4:$O$40,'[1]Dati finali'!I$42,FALSE)</f>
        <v>0.62946999999999997</v>
      </c>
      <c r="I18" s="47">
        <f>VLOOKUP($B18,'[1]Dati finali'!$B$4:$O$40,'[1]Dati finali'!J$42,FALSE)</f>
        <v>66358.098990725048</v>
      </c>
      <c r="J18" s="47">
        <f>VLOOKUP(B18,'[3]Indicator Scores'!$B$1:$D$181,3,FALSE)</f>
        <v>86.6</v>
      </c>
      <c r="K18" s="53"/>
    </row>
    <row r="19" spans="2:11" x14ac:dyDescent="0.35">
      <c r="B19" s="47" t="s">
        <v>30</v>
      </c>
      <c r="C19" s="49">
        <f>LN(VLOOKUP($B19,'[1]Dati finali'!$B$4:$O$40,'[1]Dati finali'!$M$42,FALSE))</f>
        <v>-4.8283137373023015</v>
      </c>
      <c r="D19" s="50">
        <f>VLOOKUP($B19,'[1]Dati finali'!$B$4:$O$40,'[1]Dati finali'!C$42,FALSE)</f>
        <v>0.32500000000000001</v>
      </c>
      <c r="E19" s="51">
        <f>VLOOKUP($B19,'[1]Dati finali'!$B$4:$O$40,'[1]Dati finali'!E$42,FALSE)</f>
        <v>0.16109999999999999</v>
      </c>
      <c r="F19" s="51">
        <f>VLOOKUP($B19,'[1]Dati finali'!$B$4:$O$40,'[1]Dati finali'!G$42,FALSE)</f>
        <v>1.1578947368421053</v>
      </c>
      <c r="G19" s="50">
        <f>VLOOKUP($B19,'[1]Dati finali'!$B$4:$O$40,'[1]Dati finali'!H$42,FALSE)</f>
        <v>0.30648484848484847</v>
      </c>
      <c r="H19" s="52">
        <f>VLOOKUP($B19,'[1]Dati finali'!$B$4:$O$40,'[1]Dati finali'!I$42,FALSE)</f>
        <v>0.54273000000000005</v>
      </c>
      <c r="I19" s="47">
        <f>VLOOKUP($B19,'[1]Dati finali'!$B$4:$O$40,'[1]Dati finali'!J$42,FALSE)</f>
        <v>30586.152876945034</v>
      </c>
      <c r="J19" s="47">
        <f>VLOOKUP(B19,'[3]Indicator Scores'!$B$1:$D$181,3,FALSE)</f>
        <v>88.98</v>
      </c>
      <c r="K19" s="53"/>
    </row>
    <row r="20" spans="2:11" x14ac:dyDescent="0.35">
      <c r="B20" s="47" t="s">
        <v>16</v>
      </c>
      <c r="C20" s="49">
        <f>LN(VLOOKUP($B20,'[1]Dati finali'!$B$4:$O$40,'[1]Dati finali'!$M$42,FALSE))</f>
        <v>-4.7105307016459177</v>
      </c>
      <c r="D20" s="50">
        <f>VLOOKUP($B20,'[1]Dati finali'!$B$4:$O$40,'[1]Dati finali'!C$42,FALSE)</f>
        <v>0.24100000000000002</v>
      </c>
      <c r="E20" s="51">
        <f>VLOOKUP($B20,'[1]Dati finali'!$B$4:$O$40,'[1]Dati finali'!E$42,FALSE)</f>
        <v>0.11294999999999999</v>
      </c>
      <c r="F20" s="51">
        <f>VLOOKUP($B20,'[1]Dati finali'!$B$4:$O$40,'[1]Dati finali'!G$42,FALSE)</f>
        <v>1.0350877192982457</v>
      </c>
      <c r="G20" s="50">
        <f>VLOOKUP($B20,'[1]Dati finali'!$B$4:$O$40,'[1]Dati finali'!H$42,FALSE)</f>
        <v>0.10078369905956112</v>
      </c>
      <c r="H20" s="52">
        <f>VLOOKUP($B20,'[1]Dati finali'!$B$4:$O$40,'[1]Dati finali'!I$42,FALSE)</f>
        <v>0.71062000000000003</v>
      </c>
      <c r="I20" s="47">
        <f>VLOOKUP($B20,'[1]Dati finali'!$B$4:$O$40,'[1]Dati finali'!J$42,FALSE)</f>
        <v>24656.045439859558</v>
      </c>
      <c r="J20" s="47">
        <f>VLOOKUP(B20,'[3]Indicator Scores'!$B$1:$D$181,3,FALSE)</f>
        <v>84.6</v>
      </c>
      <c r="K20" s="53"/>
    </row>
    <row r="21" spans="2:11" x14ac:dyDescent="0.35">
      <c r="B21" s="47" t="s">
        <v>4</v>
      </c>
      <c r="C21" s="49">
        <f>LN(VLOOKUP($B21,'[1]Dati finali'!$B$4:$O$40,'[1]Dati finali'!$M$42,FALSE))</f>
        <v>-4.6051701859880909</v>
      </c>
      <c r="D21" s="50">
        <f>VLOOKUP($B21,'[1]Dati finali'!$B$4:$O$40,'[1]Dati finali'!C$42,FALSE)</f>
        <v>0.51440529000000002</v>
      </c>
      <c r="E21" s="51">
        <f>VLOOKUP($B21,'[1]Dati finali'!$B$4:$O$40,'[1]Dati finali'!E$42,FALSE)</f>
        <v>0.22807017543859651</v>
      </c>
      <c r="F21" s="51">
        <f>VLOOKUP($B21,'[1]Dati finali'!$B$4:$O$40,'[1]Dati finali'!G$42,FALSE)</f>
        <v>0.92982456140350889</v>
      </c>
      <c r="G21" s="50">
        <f>VLOOKUP($B21,'[1]Dati finali'!$B$4:$O$40,'[1]Dati finali'!H$42,FALSE)</f>
        <v>0.15845754764042702</v>
      </c>
      <c r="H21" s="52">
        <f>VLOOKUP($B21,'[1]Dati finali'!$B$4:$O$40,'[1]Dati finali'!I$42,FALSE)</f>
        <v>0.91535</v>
      </c>
      <c r="I21" s="47">
        <f>VLOOKUP($B21,'[1]Dati finali'!$B$4:$O$40,'[1]Dati finali'!J$42,FALSE)</f>
        <v>37964.025726503154</v>
      </c>
      <c r="J21" s="47">
        <f>VLOOKUP(B21,'[3]Indicator Scores'!$B$1:$D$181,3,FALSE)</f>
        <v>80.59</v>
      </c>
      <c r="K21" s="53"/>
    </row>
    <row r="22" spans="2:11" x14ac:dyDescent="0.35">
      <c r="B22" s="47" t="s">
        <v>0</v>
      </c>
      <c r="C22" s="49">
        <f>LN(VLOOKUP($B22,'[1]Dati finali'!$B$4:$O$40,'[1]Dati finali'!$M$42,FALSE))</f>
        <v>-4.5098600061837661</v>
      </c>
      <c r="D22" s="50">
        <f>VLOOKUP($B22,'[1]Dati finali'!$B$4:$O$40,'[1]Dati finali'!C$42,FALSE)</f>
        <v>0.56714520000000002</v>
      </c>
      <c r="E22" s="51">
        <f>VLOOKUP($B22,'[1]Dati finali'!$B$4:$O$40,'[1]Dati finali'!E$42,FALSE)</f>
        <v>7.6666666666666675E-2</v>
      </c>
      <c r="F22" s="51">
        <f>VLOOKUP($B22,'[1]Dati finali'!$B$4:$O$40,'[1]Dati finali'!G$42,FALSE)</f>
        <v>0.71052631578947378</v>
      </c>
      <c r="G22" s="50">
        <f>VLOOKUP($B22,'[1]Dati finali'!$B$4:$O$40,'[1]Dati finali'!H$42,FALSE)</f>
        <v>0.65241799578693949</v>
      </c>
      <c r="H22" s="52">
        <f>VLOOKUP($B22,'[1]Dati finali'!$B$4:$O$40,'[1]Dati finali'!I$42,FALSE)</f>
        <v>0.81349999999999989</v>
      </c>
      <c r="I22" s="47">
        <f>VLOOKUP($B22,'[1]Dati finali'!$B$4:$O$40,'[1]Dati finali'!J$42,FALSE)</f>
        <v>40969.205896074651</v>
      </c>
      <c r="J22" s="47">
        <f>VLOOKUP(B22,'[3]Indicator Scores'!$B$1:$D$181,3,FALSE)</f>
        <v>85.06</v>
      </c>
      <c r="K22" s="53"/>
    </row>
    <row r="23" spans="2:11" x14ac:dyDescent="0.35">
      <c r="B23" s="47" t="s">
        <v>1</v>
      </c>
      <c r="C23" s="49">
        <f>LN(VLOOKUP($B23,'[1]Dati finali'!$B$4:$O$40,'[1]Dati finali'!$M$42,FALSE))</f>
        <v>-4.4228486291941369</v>
      </c>
      <c r="D23" s="50">
        <f>VLOOKUP($B23,'[1]Dati finali'!$B$4:$O$40,'[1]Dati finali'!C$42,FALSE)</f>
        <v>0.46356799999999998</v>
      </c>
      <c r="E23" s="51">
        <f>VLOOKUP($B23,'[1]Dati finali'!$B$4:$O$40,'[1]Dati finali'!E$42,FALSE)</f>
        <v>0.129</v>
      </c>
      <c r="F23" s="51">
        <f>VLOOKUP($B23,'[1]Dati finali'!$B$4:$O$40,'[1]Dati finali'!G$42,FALSE)</f>
        <v>0.6228070175438597</v>
      </c>
      <c r="G23" s="50">
        <f>VLOOKUP($B23,'[1]Dati finali'!$B$4:$O$40,'[1]Dati finali'!H$42,FALSE)</f>
        <v>0.14652498907518571</v>
      </c>
      <c r="H23" s="52">
        <f>VLOOKUP($B23,'[1]Dati finali'!$B$4:$O$40,'[1]Dati finali'!I$42,FALSE)</f>
        <v>0.82058000000000009</v>
      </c>
      <c r="I23" s="47">
        <f>VLOOKUP($B23,'[1]Dati finali'!$B$4:$O$40,'[1]Dati finali'!J$42,FALSE)</f>
        <v>52220.756109073707</v>
      </c>
      <c r="J23" s="47">
        <f>VLOOKUP("united states of america",'[3]Indicator Scores'!$B$1:$D$181,3,FALSE)</f>
        <v>84.72</v>
      </c>
      <c r="K23" s="53"/>
    </row>
    <row r="24" spans="2:11" x14ac:dyDescent="0.35">
      <c r="B24" s="47" t="s">
        <v>3</v>
      </c>
      <c r="C24" s="49">
        <f>LN(VLOOKUP($B24,'[1]Dati finali'!$B$4:$O$40,'[1]Dati finali'!$M$42,FALSE))</f>
        <v>-4.4228486291941369</v>
      </c>
      <c r="D24" s="50">
        <f>VLOOKUP($B24,'[1]Dati finali'!$B$4:$O$40,'[1]Dati finali'!C$42,FALSE)</f>
        <v>0.47744723999999999</v>
      </c>
      <c r="E24" s="51">
        <f>VLOOKUP($B24,'[1]Dati finali'!$B$4:$O$40,'[1]Dati finali'!E$42,FALSE)</f>
        <v>9.6491228070175447E-2</v>
      </c>
      <c r="F24" s="51">
        <f>VLOOKUP($B24,'[1]Dati finali'!$B$4:$O$40,'[1]Dati finali'!G$42,FALSE)</f>
        <v>1.0701754385964912</v>
      </c>
      <c r="G24" s="50">
        <f>VLOOKUP($B24,'[1]Dati finali'!$B$4:$O$40,'[1]Dati finali'!H$42,FALSE)</f>
        <v>2.8395721925133691E-2</v>
      </c>
      <c r="H24" s="52">
        <f>VLOOKUP($B24,'[1]Dati finali'!$B$4:$O$40,'[1]Dati finali'!I$42,FALSE)</f>
        <v>0.81503000000000003</v>
      </c>
      <c r="I24" s="47">
        <f>VLOOKUP($B24,'[1]Dati finali'!$B$4:$O$40,'[1]Dati finali'!J$42,FALSE)</f>
        <v>33627.430244398442</v>
      </c>
      <c r="J24" s="47">
        <f>VLOOKUP("south korea",'[3]Indicator Scores'!$B$1:$D$181,3,FALSE)</f>
        <v>70.61</v>
      </c>
      <c r="K24" s="53"/>
    </row>
    <row r="25" spans="2:11" x14ac:dyDescent="0.35">
      <c r="B25" s="47" t="s">
        <v>14</v>
      </c>
      <c r="C25" s="49">
        <f>LN(VLOOKUP($B25,'[1]Dati finali'!$B$4:$O$40,'[1]Dati finali'!$M$42,FALSE))</f>
        <v>-4.1997050778799272</v>
      </c>
      <c r="D25" s="50">
        <f>VLOOKUP($B25,'[1]Dati finali'!$B$4:$O$40,'[1]Dati finali'!C$42,FALSE)</f>
        <v>0.28600000000000003</v>
      </c>
      <c r="E25" s="51">
        <f>VLOOKUP($B25,'[1]Dati finali'!$B$4:$O$40,'[1]Dati finali'!E$42,FALSE)</f>
        <v>0.30480000000000002</v>
      </c>
      <c r="F25" s="51">
        <f>VLOOKUP($B25,'[1]Dati finali'!$B$4:$O$40,'[1]Dati finali'!G$42,FALSE)</f>
        <v>1.2192982456140351</v>
      </c>
      <c r="G25" s="50">
        <f>VLOOKUP($B25,'[1]Dati finali'!$B$4:$O$40,'[1]Dati finali'!H$42,FALSE)</f>
        <v>0.29015868125096289</v>
      </c>
      <c r="H25" s="52">
        <f>VLOOKUP($B25,'[1]Dati finali'!$B$4:$O$40,'[1]Dati finali'!I$42,FALSE)</f>
        <v>0.77260999999999991</v>
      </c>
      <c r="I25" s="47">
        <f>VLOOKUP($B25,'[1]Dati finali'!$B$4:$O$40,'[1]Dati finali'!J$42,FALSE)</f>
        <v>44420.07979267578</v>
      </c>
      <c r="J25" s="47">
        <f>VLOOKUP(B25,'[3]Indicator Scores'!$B$1:$D$181,3,FALSE)</f>
        <v>84.26</v>
      </c>
      <c r="K25" s="53"/>
    </row>
    <row r="26" spans="2:11" x14ac:dyDescent="0.35">
      <c r="B26" s="47" t="s">
        <v>13</v>
      </c>
      <c r="C26" s="49">
        <f>LN(VLOOKUP($B26,'[1]Dati finali'!$B$4:$O$40,'[1]Dati finali'!$M$42,FALSE))</f>
        <v>-4.0173835210859723</v>
      </c>
      <c r="D26" s="50">
        <f>VLOOKUP($B26,'[1]Dati finali'!$B$4:$O$40,'[1]Dati finali'!C$42,FALSE)</f>
        <v>0.35200000000000004</v>
      </c>
      <c r="E26" s="51">
        <f>VLOOKUP($B26,'[1]Dati finali'!$B$4:$O$40,'[1]Dati finali'!E$42,FALSE)</f>
        <v>0.17230000000000001</v>
      </c>
      <c r="F26" s="51">
        <f>VLOOKUP($B26,'[1]Dati finali'!$B$4:$O$40,'[1]Dati finali'!G$42,FALSE)</f>
        <v>1.2192982456140351</v>
      </c>
      <c r="G26" s="50">
        <f>VLOOKUP($B26,'[1]Dati finali'!$B$4:$O$40,'[1]Dati finali'!H$42,FALSE)</f>
        <v>0.17483279395900755</v>
      </c>
      <c r="H26" s="52">
        <f>VLOOKUP($B26,'[1]Dati finali'!$B$4:$O$40,'[1]Dati finali'!I$42,FALSE)</f>
        <v>0.80180000000000007</v>
      </c>
      <c r="I26" s="47">
        <f>VLOOKUP($B26,'[1]Dati finali'!$B$4:$O$40,'[1]Dati finali'!J$42,FALSE)</f>
        <v>37588.058140447843</v>
      </c>
      <c r="J26" s="47">
        <f>VLOOKUP(B26,'[3]Indicator Scores'!$B$1:$D$181,3,FALSE)</f>
        <v>88.2</v>
      </c>
      <c r="K26" s="53"/>
    </row>
    <row r="27" spans="2:11" x14ac:dyDescent="0.35">
      <c r="B27" s="47" t="s">
        <v>22</v>
      </c>
      <c r="C27" s="49">
        <f>LN(VLOOKUP($B27,'[1]Dati finali'!$B$4:$O$40,'[1]Dati finali'!$M$42,FALSE))</f>
        <v>-3.9633162998156966</v>
      </c>
      <c r="D27" s="50">
        <f>VLOOKUP($B27,'[1]Dati finali'!$B$4:$O$40,'[1]Dati finali'!C$42,FALSE)</f>
        <v>0.39899999999999997</v>
      </c>
      <c r="E27" s="51">
        <f>VLOOKUP($B27,'[1]Dati finali'!$B$4:$O$40,'[1]Dati finali'!E$42,FALSE)</f>
        <v>0.16165000000000002</v>
      </c>
      <c r="F27" s="51">
        <f>VLOOKUP($B27,'[1]Dati finali'!$B$4:$O$40,'[1]Dati finali'!G$42,FALSE)</f>
        <v>1.0438596491228072</v>
      </c>
      <c r="G27" s="50">
        <f>VLOOKUP($B27,'[1]Dati finali'!$B$4:$O$40,'[1]Dati finali'!H$42,FALSE)</f>
        <v>0.19813043478260869</v>
      </c>
      <c r="H27" s="52">
        <f>VLOOKUP($B27,'[1]Dati finali'!$B$4:$O$40,'[1]Dati finali'!I$42,FALSE)</f>
        <v>0.90727000000000002</v>
      </c>
      <c r="I27" s="47">
        <f>VLOOKUP($B27,'[1]Dati finali'!$B$4:$O$40,'[1]Dati finali'!J$42,FALSE)</f>
        <v>91004.175298679198</v>
      </c>
      <c r="J27" s="47">
        <f>VLOOKUP(B27,'[3]Indicator Scores'!$B$1:$D$181,3,FALSE)</f>
        <v>86.58</v>
      </c>
      <c r="K27" s="53"/>
    </row>
    <row r="28" spans="2:11" x14ac:dyDescent="0.35">
      <c r="B28" s="47" t="s">
        <v>34</v>
      </c>
      <c r="C28" s="49">
        <f>LN(VLOOKUP($B28,'[1]Dati finali'!$B$4:$O$40,'[1]Dati finali'!$M$42,FALSE))</f>
        <v>-3.9633162998156966</v>
      </c>
      <c r="D28" s="50">
        <f>VLOOKUP($B28,'[1]Dati finali'!$B$4:$O$40,'[1]Dati finali'!C$42,FALSE)</f>
        <v>0.42799999999999999</v>
      </c>
      <c r="E28" s="51">
        <f>VLOOKUP($B28,'[1]Dati finali'!$B$4:$O$40,'[1]Dati finali'!E$42,FALSE)</f>
        <v>0.18109999999999998</v>
      </c>
      <c r="F28" s="51">
        <f>VLOOKUP($B28,'[1]Dati finali'!$B$4:$O$40,'[1]Dati finali'!G$42,FALSE)</f>
        <v>1.2807017543859649</v>
      </c>
      <c r="G28" s="50">
        <f>VLOOKUP($B28,'[1]Dati finali'!$B$4:$O$40,'[1]Dati finali'!H$42,FALSE)</f>
        <v>0.24521508544490278</v>
      </c>
      <c r="H28" s="52">
        <f>VLOOKUP($B28,'[1]Dati finali'!$B$4:$O$40,'[1]Dati finali'!I$42,FALSE)</f>
        <v>0.83143</v>
      </c>
      <c r="I28" s="47">
        <f>VLOOKUP($B28,'[1]Dati finali'!$B$4:$O$40,'[1]Dati finali'!J$42,FALSE)</f>
        <v>37955.073294435715</v>
      </c>
      <c r="J28" s="47">
        <f>VLOOKUP(B28,'[3]Indicator Scores'!$B$1:$D$181,3,FALSE)</f>
        <v>87.38</v>
      </c>
      <c r="K28" s="53"/>
    </row>
    <row r="29" spans="2:11" x14ac:dyDescent="0.35">
      <c r="B29" s="47" t="s">
        <v>27</v>
      </c>
      <c r="C29" s="49">
        <f>LN(VLOOKUP($B29,'[1]Dati finali'!$B$4:$O$40,'[1]Dati finali'!$M$42,FALSE))</f>
        <v>-3.9633162998156966</v>
      </c>
      <c r="D29" s="50">
        <f>VLOOKUP($B29,'[1]Dati finali'!$B$4:$O$40,'[1]Dati finali'!C$42,FALSE)</f>
        <v>0.24</v>
      </c>
      <c r="E29" s="51">
        <f>VLOOKUP($B29,'[1]Dati finali'!$B$4:$O$40,'[1]Dati finali'!E$42,FALSE)</f>
        <v>0.22570000000000001</v>
      </c>
      <c r="F29" s="51">
        <f>VLOOKUP($B29,'[1]Dati finali'!$B$4:$O$40,'[1]Dati finali'!G$42,FALSE)</f>
        <v>1.3508771929824563</v>
      </c>
      <c r="G29" s="50">
        <f>VLOOKUP($B29,'[1]Dati finali'!$B$4:$O$40,'[1]Dati finali'!H$42,FALSE)</f>
        <v>0.53502487562189049</v>
      </c>
      <c r="H29" s="52">
        <f>VLOOKUP($B29,'[1]Dati finali'!$B$4:$O$40,'[1]Dati finali'!I$42,FALSE)</f>
        <v>0.64651999999999998</v>
      </c>
      <c r="I29" s="47">
        <f>VLOOKUP($B29,'[1]Dati finali'!$B$4:$O$40,'[1]Dati finali'!J$42,FALSE)</f>
        <v>27783.081655469832</v>
      </c>
      <c r="J29" s="47">
        <f>VLOOKUP(B29,'[3]Indicator Scores'!$B$1:$D$181,3,FALSE)</f>
        <v>88.63</v>
      </c>
      <c r="K29" s="53"/>
    </row>
    <row r="30" spans="2:11" x14ac:dyDescent="0.35">
      <c r="B30" s="47" t="s">
        <v>5</v>
      </c>
      <c r="C30" s="49">
        <f>LN(VLOOKUP($B30,'[1]Dati finali'!$B$4:$O$40,'[1]Dati finali'!$M$42,FALSE))</f>
        <v>-3.912023005428146</v>
      </c>
      <c r="D30" s="50">
        <f>VLOOKUP($B30,'[1]Dati finali'!$B$4:$O$40,'[1]Dati finali'!C$42,FALSE)</f>
        <v>0.32400000000000001</v>
      </c>
      <c r="E30" s="51">
        <f>VLOOKUP($B30,'[1]Dati finali'!$B$4:$O$40,'[1]Dati finali'!E$42,FALSE)</f>
        <v>0.19640000000000002</v>
      </c>
      <c r="F30" s="51">
        <f>VLOOKUP($B30,'[1]Dati finali'!$B$4:$O$40,'[1]Dati finali'!G$42,FALSE)</f>
        <v>1.0526315789473684</v>
      </c>
      <c r="G30" s="50">
        <f>VLOOKUP($B30,'[1]Dati finali'!$B$4:$O$40,'[1]Dati finali'!H$42,FALSE)</f>
        <v>0.74774668630338736</v>
      </c>
      <c r="H30" s="52">
        <f>VLOOKUP($B30,'[1]Dati finali'!$B$4:$O$40,'[1]Dati finali'!I$42,FALSE)</f>
        <v>0.58094000000000001</v>
      </c>
      <c r="I30" s="47">
        <f>VLOOKUP($B30,'[1]Dati finali'!$B$4:$O$40,'[1]Dati finali'!J$42,FALSE)</f>
        <v>45962.942412958422</v>
      </c>
      <c r="J30" s="47">
        <f>VLOOKUP(B30,'[3]Indicator Scores'!$B$1:$D$181,3,FALSE)</f>
        <v>86.64</v>
      </c>
      <c r="K30" s="53"/>
    </row>
    <row r="31" spans="2:11" x14ac:dyDescent="0.35">
      <c r="B31" s="47" t="s">
        <v>2</v>
      </c>
      <c r="C31" s="49">
        <f>LN(VLOOKUP($B31,'[1]Dati finali'!$B$4:$O$40,'[1]Dati finali'!$M$42,FALSE))</f>
        <v>-3.8167128256238212</v>
      </c>
      <c r="D31" s="50">
        <f>VLOOKUP($B31,'[1]Dati finali'!$B$4:$O$40,'[1]Dati finali'!C$42,FALSE)</f>
        <v>9.6811743000000006E-2</v>
      </c>
      <c r="E31" s="51">
        <f>VLOOKUP($B31,'[1]Dati finali'!$B$4:$O$40,'[1]Dati finali'!E$42,FALSE)</f>
        <v>6.8241469816272965E-2</v>
      </c>
      <c r="F31" s="51">
        <f>VLOOKUP($B31,'[1]Dati finali'!$B$4:$O$40,'[1]Dati finali'!G$42,FALSE)</f>
        <v>0.8421052631578948</v>
      </c>
      <c r="G31" s="50">
        <f>VLOOKUP($B31,'[1]Dati finali'!$B$4:$O$40,'[1]Dati finali'!H$42,FALSE)</f>
        <v>0.24825304897932565</v>
      </c>
      <c r="H31" s="52">
        <f>VLOOKUP($B31,'[1]Dati finali'!$B$4:$O$40,'[1]Dati finali'!I$42,FALSE)</f>
        <v>0.5796</v>
      </c>
      <c r="I31" s="47">
        <f>VLOOKUP($B31,'[1]Dati finali'!$B$4:$O$40,'[1]Dati finali'!J$42,FALSE)</f>
        <v>14742.756017137894</v>
      </c>
      <c r="J31" s="47">
        <f>VLOOKUP(B31,'[3]Indicator Scores'!$B$1:$D$181,3,FALSE)</f>
        <v>65.099999999999994</v>
      </c>
      <c r="K31" s="53"/>
    </row>
    <row r="32" spans="2:11" x14ac:dyDescent="0.35">
      <c r="B32" s="47" t="s">
        <v>24</v>
      </c>
      <c r="C32" s="49">
        <f>LN(VLOOKUP($B32,'[1]Dati finali'!$B$4:$O$40,'[1]Dati finali'!$M$42,FALSE))</f>
        <v>-3.8167128256238212</v>
      </c>
      <c r="D32" s="50">
        <f>VLOOKUP($B32,'[1]Dati finali'!$B$4:$O$40,'[1]Dati finali'!C$42,FALSE)</f>
        <v>0.37200000000000005</v>
      </c>
      <c r="E32" s="51">
        <f>VLOOKUP($B32,'[1]Dati finali'!$B$4:$O$40,'[1]Dati finali'!E$42,FALSE)</f>
        <v>0.15589999999999998</v>
      </c>
      <c r="F32" s="51">
        <f>VLOOKUP($B32,'[1]Dati finali'!$B$4:$O$40,'[1]Dati finali'!G$42,FALSE)</f>
        <v>1.4736842105263159</v>
      </c>
      <c r="G32" s="50">
        <f>VLOOKUP($B32,'[1]Dati finali'!$B$4:$O$40,'[1]Dati finali'!H$42,FALSE)</f>
        <v>0.12103298611111112</v>
      </c>
      <c r="H32" s="52">
        <f>VLOOKUP($B32,'[1]Dati finali'!$B$4:$O$40,'[1]Dati finali'!I$42,FALSE)</f>
        <v>0.91076999999999997</v>
      </c>
      <c r="I32" s="47">
        <f>VLOOKUP($B32,'[1]Dati finali'!$B$4:$O$40,'[1]Dati finali'!J$42,FALSE)</f>
        <v>46055.498481981653</v>
      </c>
      <c r="J32" s="47">
        <f>VLOOKUP(B32,'[3]Indicator Scores'!$B$1:$D$181,3,FALSE)</f>
        <v>82.03</v>
      </c>
      <c r="K32" s="53"/>
    </row>
    <row r="33" spans="2:11" x14ac:dyDescent="0.35">
      <c r="B33" s="47" t="s">
        <v>12</v>
      </c>
      <c r="C33" s="49">
        <f>LN(VLOOKUP($B33,'[1]Dati finali'!$B$4:$O$40,'[1]Dati finali'!$M$42,FALSE))</f>
        <v>-3.6496587409606551</v>
      </c>
      <c r="D33" s="50">
        <f>VLOOKUP($B33,'[1]Dati finali'!$B$4:$O$40,'[1]Dati finali'!C$42,FALSE)</f>
        <v>0.43700000000000006</v>
      </c>
      <c r="E33" s="51">
        <f>VLOOKUP($B33,'[1]Dati finali'!$B$4:$O$40,'[1]Dati finali'!E$42,FALSE)</f>
        <v>0.15899999999999997</v>
      </c>
      <c r="F33" s="51">
        <f>VLOOKUP($B33,'[1]Dati finali'!$B$4:$O$40,'[1]Dati finali'!G$42,FALSE)</f>
        <v>1.2719298245614037</v>
      </c>
      <c r="G33" s="50">
        <f>VLOOKUP($B33,'[1]Dati finali'!$B$4:$O$40,'[1]Dati finali'!H$42,FALSE)</f>
        <v>0.4419622093023256</v>
      </c>
      <c r="H33" s="52">
        <f>VLOOKUP($B33,'[1]Dati finali'!$B$4:$O$40,'[1]Dati finali'!I$42,FALSE)</f>
        <v>0.85325000000000006</v>
      </c>
      <c r="I33" s="47">
        <f>VLOOKUP($B33,'[1]Dati finali'!$B$4:$O$40,'[1]Dati finali'!J$42,FALSE)</f>
        <v>39356.000800448739</v>
      </c>
      <c r="J33" s="47">
        <f>VLOOKUP(B33,'[3]Indicator Scores'!$B$1:$D$181,3,FALSE)</f>
        <v>90.68</v>
      </c>
      <c r="K33" s="53"/>
    </row>
    <row r="34" spans="2:11" x14ac:dyDescent="0.35">
      <c r="B34" s="47" t="s">
        <v>33</v>
      </c>
      <c r="C34" s="49">
        <f>LN(VLOOKUP($B34,'[1]Dati finali'!$B$4:$O$40,'[1]Dati finali'!$M$42,FALSE))</f>
        <v>-3.6119184129778081</v>
      </c>
      <c r="D34" s="50">
        <f>VLOOKUP($B34,'[1]Dati finali'!$B$4:$O$40,'[1]Dati finali'!C$42,FALSE)</f>
        <v>0.42599999999999999</v>
      </c>
      <c r="E34" s="51">
        <f>VLOOKUP($B34,'[1]Dati finali'!$B$4:$O$40,'[1]Dati finali'!E$42,FALSE)</f>
        <v>0.17543859649122809</v>
      </c>
      <c r="F34" s="51">
        <f>VLOOKUP($B34,'[1]Dati finali'!$B$4:$O$40,'[1]Dati finali'!G$42,FALSE)</f>
        <v>1.2719298245614037</v>
      </c>
      <c r="G34" s="50">
        <f>VLOOKUP($B34,'[1]Dati finali'!$B$4:$O$40,'[1]Dati finali'!H$42,FALSE)</f>
        <v>0.56096439169139467</v>
      </c>
      <c r="H34" s="52">
        <f>VLOOKUP($B34,'[1]Dati finali'!$B$4:$O$40,'[1]Dati finali'!I$42,FALSE)</f>
        <v>0.73760999999999999</v>
      </c>
      <c r="I34" s="47">
        <f>VLOOKUP($B34,'[1]Dati finali'!$B$4:$O$40,'[1]Dati finali'!J$42,FALSE)</f>
        <v>56765.024125018397</v>
      </c>
      <c r="J34" s="47">
        <f>VLOOKUP(B34,'[3]Indicator Scores'!$B$1:$D$181,3,FALSE)</f>
        <v>86.93</v>
      </c>
      <c r="K34" s="53"/>
    </row>
    <row r="35" spans="2:11" x14ac:dyDescent="0.35">
      <c r="B35" s="47" t="s">
        <v>10</v>
      </c>
      <c r="C35" s="49">
        <f>LN(VLOOKUP($B35,'[1]Dati finali'!$B$4:$O$40,'[1]Dati finali'!$M$42,FALSE))</f>
        <v>-3.6119184129778077</v>
      </c>
      <c r="D35" s="50">
        <f>VLOOKUP($B35,'[1]Dati finali'!$B$4:$O$40,'[1]Dati finali'!C$42,FALSE)</f>
        <v>0.39100000000000001</v>
      </c>
      <c r="E35" s="51">
        <f>VLOOKUP($B35,'[1]Dati finali'!$B$4:$O$40,'[1]Dati finali'!E$42,FALSE)</f>
        <v>0.30295</v>
      </c>
      <c r="F35" s="51">
        <f>VLOOKUP($B35,'[1]Dati finali'!$B$4:$O$40,'[1]Dati finali'!G$42,FALSE)</f>
        <v>1.3596491228070178</v>
      </c>
      <c r="G35" s="50">
        <f>VLOOKUP($B35,'[1]Dati finali'!$B$4:$O$40,'[1]Dati finali'!H$42,FALSE)</f>
        <v>0.60297712418300653</v>
      </c>
      <c r="H35" s="52">
        <f>VLOOKUP($B35,'[1]Dati finali'!$B$4:$O$40,'[1]Dati finali'!I$42,FALSE)</f>
        <v>0.87757000000000007</v>
      </c>
      <c r="I35" s="47">
        <f>VLOOKUP($B35,'[1]Dati finali'!$B$4:$O$40,'[1]Dati finali'!J$42,FALSE)</f>
        <v>45056.267280748551</v>
      </c>
      <c r="J35" s="47">
        <f>VLOOKUP(B35,'[3]Indicator Scores'!$B$1:$D$181,3,FALSE)</f>
        <v>89.21</v>
      </c>
      <c r="K35" s="53"/>
    </row>
    <row r="36" spans="2:11" x14ac:dyDescent="0.35">
      <c r="B36" s="47" t="s">
        <v>32</v>
      </c>
      <c r="C36" s="49">
        <f>LN(VLOOKUP($B36,'[1]Dati finali'!$B$4:$O$40,'[1]Dati finali'!$M$42,FALSE))</f>
        <v>-2.9374633654300153</v>
      </c>
      <c r="D36" s="50">
        <f>VLOOKUP($B36,'[1]Dati finali'!$B$4:$O$40,'[1]Dati finali'!C$42,FALSE)</f>
        <v>0.41899999999999998</v>
      </c>
      <c r="E36" s="51">
        <f>VLOOKUP($B36,'[1]Dati finali'!$B$4:$O$40,'[1]Dati finali'!E$42,FALSE)</f>
        <v>0.19645000000000001</v>
      </c>
      <c r="F36" s="51">
        <f>VLOOKUP($B36,'[1]Dati finali'!$B$4:$O$40,'[1]Dati finali'!G$42,FALSE)</f>
        <v>1.2456140350877194</v>
      </c>
      <c r="G36" s="50">
        <f>VLOOKUP($B36,'[1]Dati finali'!$B$4:$O$40,'[1]Dati finali'!H$42,FALSE)</f>
        <v>0.57096156310057655</v>
      </c>
      <c r="H36" s="52">
        <f>VLOOKUP($B36,'[1]Dati finali'!$B$4:$O$40,'[1]Dati finali'!I$42,FALSE)</f>
        <v>0.87146000000000001</v>
      </c>
      <c r="I36" s="47">
        <f>VLOOKUP($B36,'[1]Dati finali'!$B$4:$O$40,'[1]Dati finali'!J$42,FALSE)</f>
        <v>44042.249785595603</v>
      </c>
      <c r="J36" s="47">
        <f>VLOOKUP(B36,'[3]Indicator Scores'!$B$1:$D$181,3,FALSE)</f>
        <v>90.43</v>
      </c>
      <c r="K36" s="53"/>
    </row>
    <row r="37" spans="2:11" x14ac:dyDescent="0.35">
      <c r="B37" s="47" t="s">
        <v>17</v>
      </c>
      <c r="C37" s="49">
        <f>LN(VLOOKUP($B37,'[1]Dati finali'!$B$4:$O$40,'[1]Dati finali'!$M$42,FALSE))</f>
        <v>-1.9661128563728327</v>
      </c>
      <c r="D37" s="50">
        <f>VLOOKUP($B37,'[1]Dati finali'!$B$4:$O$40,'[1]Dati finali'!C$42,FALSE)</f>
        <v>0.42499999999999999</v>
      </c>
      <c r="E37" s="51">
        <f>VLOOKUP($B37,'[1]Dati finali'!$B$4:$O$40,'[1]Dati finali'!E$42,FALSE)</f>
        <v>0.15579999999999999</v>
      </c>
      <c r="F37" s="51">
        <f>VLOOKUP($B37,'[1]Dati finali'!$B$4:$O$40,'[1]Dati finali'!G$42,FALSE)</f>
        <v>1.4824561403508774</v>
      </c>
      <c r="G37" s="50">
        <f>VLOOKUP($B37,'[1]Dati finali'!$B$4:$O$40,'[1]Dati finali'!H$42,FALSE)</f>
        <v>0.99986000000000008</v>
      </c>
      <c r="H37" s="52">
        <f>VLOOKUP($B37,'[1]Dati finali'!$B$4:$O$40,'[1]Dati finali'!I$42,FALSE)</f>
        <v>0.93772999999999995</v>
      </c>
      <c r="I37" s="47">
        <f>VLOOKUP($B37,'[1]Dati finali'!$B$4:$O$40,'[1]Dati finali'!J$42,FALSE)</f>
        <v>46625.174468334641</v>
      </c>
      <c r="J37" s="47">
        <f>VLOOKUP(B37,'[3]Indicator Scores'!$B$1:$D$181,3,FALSE)</f>
        <v>90.51</v>
      </c>
      <c r="K37" s="53"/>
    </row>
    <row r="38" spans="2:11" x14ac:dyDescent="0.35">
      <c r="B38" s="47" t="s">
        <v>25</v>
      </c>
      <c r="C38" s="49">
        <f>LN(VLOOKUP($B38,'[1]Dati finali'!$B$4:$O$40,'[1]Dati finali'!$M$42,FALSE))</f>
        <v>-0.93649343919167449</v>
      </c>
      <c r="D38" s="50">
        <f>VLOOKUP($B38,'[1]Dati finali'!$B$4:$O$40,'[1]Dati finali'!C$42,FALSE)</f>
        <v>0.43200000000000005</v>
      </c>
      <c r="E38" s="51">
        <f>VLOOKUP($B38,'[1]Dati finali'!$B$4:$O$40,'[1]Dati finali'!E$42,FALSE)</f>
        <v>0.16239999999999999</v>
      </c>
      <c r="F38" s="51">
        <f>VLOOKUP($B38,'[1]Dati finali'!$B$4:$O$40,'[1]Dati finali'!G$42,FALSE)</f>
        <v>1.56140350877193</v>
      </c>
      <c r="G38" s="50">
        <f>VLOOKUP($B38,'[1]Dati finali'!$B$4:$O$40,'[1]Dati finali'!H$42,FALSE)</f>
        <v>0.97569731543624161</v>
      </c>
      <c r="H38" s="52">
        <f>VLOOKUP($B38,'[1]Dati finali'!$B$4:$O$40,'[1]Dati finali'!I$42,FALSE)</f>
        <v>0.81870999999999994</v>
      </c>
      <c r="I38" s="47">
        <f>VLOOKUP($B38,'[1]Dati finali'!$B$4:$O$40,'[1]Dati finali'!J$42,FALSE)</f>
        <v>53872.17663996949</v>
      </c>
      <c r="J38" s="47">
        <f>VLOOKUP(B38,'[3]Indicator Scores'!$B$1:$D$181,3,FALSE)</f>
        <v>86.9</v>
      </c>
      <c r="K38" s="53"/>
    </row>
    <row r="41" spans="2:11" x14ac:dyDescent="0.35">
      <c r="B41" s="47" t="s">
        <v>46</v>
      </c>
    </row>
    <row r="42" spans="2:11" ht="15" thickBot="1" x14ac:dyDescent="0.4"/>
    <row r="43" spans="2:11" x14ac:dyDescent="0.35">
      <c r="B43" s="39" t="s">
        <v>47</v>
      </c>
      <c r="C43" s="39"/>
    </row>
    <row r="44" spans="2:11" x14ac:dyDescent="0.35">
      <c r="B44" s="36" t="s">
        <v>48</v>
      </c>
      <c r="C44" s="36">
        <v>0.80740315310323374</v>
      </c>
    </row>
    <row r="45" spans="2:11" x14ac:dyDescent="0.35">
      <c r="B45" s="36" t="s">
        <v>49</v>
      </c>
      <c r="C45" s="36">
        <v>0.65189985164104391</v>
      </c>
    </row>
    <row r="46" spans="2:11" x14ac:dyDescent="0.35">
      <c r="B46" s="36" t="s">
        <v>50</v>
      </c>
      <c r="C46" s="36">
        <v>0.56165166502946273</v>
      </c>
    </row>
    <row r="47" spans="2:11" x14ac:dyDescent="0.35">
      <c r="B47" s="36" t="s">
        <v>51</v>
      </c>
      <c r="C47" s="36">
        <v>0.79551679037106959</v>
      </c>
    </row>
    <row r="48" spans="2:11" ht="15" thickBot="1" x14ac:dyDescent="0.4">
      <c r="B48" s="37" t="s">
        <v>52</v>
      </c>
      <c r="C48" s="37">
        <v>35</v>
      </c>
    </row>
    <row r="50" spans="2:10" ht="15" thickBot="1" x14ac:dyDescent="0.4">
      <c r="B50" s="47" t="s">
        <v>53</v>
      </c>
    </row>
    <row r="51" spans="2:10" x14ac:dyDescent="0.35">
      <c r="B51" s="38"/>
      <c r="C51" s="38" t="s">
        <v>58</v>
      </c>
      <c r="D51" s="38" t="s">
        <v>59</v>
      </c>
      <c r="E51" s="38" t="s">
        <v>60</v>
      </c>
      <c r="F51" s="38" t="s">
        <v>61</v>
      </c>
      <c r="G51" s="38" t="s">
        <v>62</v>
      </c>
    </row>
    <row r="52" spans="2:10" x14ac:dyDescent="0.35">
      <c r="B52" s="36" t="s">
        <v>54</v>
      </c>
      <c r="C52" s="36">
        <v>7</v>
      </c>
      <c r="D52" s="36">
        <v>31.999201324076861</v>
      </c>
      <c r="E52" s="36">
        <v>4.5713144748681227</v>
      </c>
      <c r="F52" s="36">
        <v>7.2234121938289224</v>
      </c>
      <c r="G52" s="36">
        <v>6.6711594910605091E-5</v>
      </c>
    </row>
    <row r="53" spans="2:10" x14ac:dyDescent="0.35">
      <c r="B53" s="36" t="s">
        <v>55</v>
      </c>
      <c r="C53" s="36">
        <v>27</v>
      </c>
      <c r="D53" s="36">
        <v>17.086868021581783</v>
      </c>
      <c r="E53" s="36">
        <v>0.63284696376228822</v>
      </c>
      <c r="F53" s="36"/>
      <c r="G53" s="36"/>
    </row>
    <row r="54" spans="2:10" ht="15" thickBot="1" x14ac:dyDescent="0.4">
      <c r="B54" s="37" t="s">
        <v>56</v>
      </c>
      <c r="C54" s="37">
        <v>34</v>
      </c>
      <c r="D54" s="37">
        <v>49.086069345658643</v>
      </c>
      <c r="E54" s="37"/>
      <c r="F54" s="37"/>
      <c r="G54" s="37"/>
    </row>
    <row r="55" spans="2:10" ht="15" thickBot="1" x14ac:dyDescent="0.4"/>
    <row r="56" spans="2:10" x14ac:dyDescent="0.35">
      <c r="B56" s="38"/>
      <c r="C56" s="38" t="s">
        <v>63</v>
      </c>
      <c r="D56" s="38" t="s">
        <v>51</v>
      </c>
      <c r="E56" s="38" t="s">
        <v>64</v>
      </c>
      <c r="F56" s="38" t="s">
        <v>65</v>
      </c>
      <c r="G56" s="38" t="s">
        <v>66</v>
      </c>
      <c r="H56" s="38" t="s">
        <v>67</v>
      </c>
      <c r="I56" s="38" t="s">
        <v>68</v>
      </c>
      <c r="J56" s="38" t="s">
        <v>69</v>
      </c>
    </row>
    <row r="57" spans="2:10" x14ac:dyDescent="0.35">
      <c r="B57" s="36" t="s">
        <v>57</v>
      </c>
      <c r="C57" s="36">
        <v>-3.3385050632755258</v>
      </c>
      <c r="D57" s="36">
        <v>2.5048686400766487</v>
      </c>
      <c r="E57" s="36">
        <v>-1.3328064433643785</v>
      </c>
      <c r="F57" s="36">
        <v>0.19373401428176523</v>
      </c>
      <c r="G57" s="36">
        <v>-8.4780709787592663</v>
      </c>
      <c r="H57" s="36">
        <v>1.8010608522082157</v>
      </c>
      <c r="I57" s="36">
        <v>-8.4780709787592663</v>
      </c>
      <c r="J57" s="36">
        <v>1.8010608522082157</v>
      </c>
    </row>
    <row r="58" spans="2:10" x14ac:dyDescent="0.35">
      <c r="B58" s="36" t="s">
        <v>35</v>
      </c>
      <c r="C58" s="36">
        <v>1.2262641451876717</v>
      </c>
      <c r="D58" s="36">
        <v>1.7664626788124564</v>
      </c>
      <c r="E58" s="36">
        <v>0.69419193504391208</v>
      </c>
      <c r="F58" s="36">
        <v>0.49349209724302301</v>
      </c>
      <c r="G58" s="36">
        <v>-2.3982178854232403</v>
      </c>
      <c r="H58" s="36">
        <v>4.8507461757985837</v>
      </c>
      <c r="I58" s="36">
        <v>-2.3982178854232403</v>
      </c>
      <c r="J58" s="36">
        <v>4.8507461757985837</v>
      </c>
    </row>
    <row r="59" spans="2:10" x14ac:dyDescent="0.35">
      <c r="B59" s="36" t="s">
        <v>37</v>
      </c>
      <c r="C59" s="36">
        <v>-2.4743272996336705</v>
      </c>
      <c r="D59" s="36">
        <v>2.8628879845091606</v>
      </c>
      <c r="E59" s="36">
        <v>-0.86427667202560543</v>
      </c>
      <c r="F59" s="36">
        <v>0.3950496088437786</v>
      </c>
      <c r="G59" s="36">
        <v>-8.3484882315143061</v>
      </c>
      <c r="H59" s="36">
        <v>3.3998336322469651</v>
      </c>
      <c r="I59" s="36">
        <v>-8.3484882315143061</v>
      </c>
      <c r="J59" s="36">
        <v>3.3998336322469651</v>
      </c>
    </row>
    <row r="60" spans="2:10" x14ac:dyDescent="0.35">
      <c r="B60" s="36" t="s">
        <v>39</v>
      </c>
      <c r="C60" s="36">
        <v>1.5125438373112192</v>
      </c>
      <c r="D60" s="36">
        <v>0.88112927162369148</v>
      </c>
      <c r="E60" s="36">
        <v>1.7165969693913306</v>
      </c>
      <c r="F60" s="36">
        <v>9.7506022370298928E-2</v>
      </c>
      <c r="G60" s="36">
        <v>-0.29538409117031783</v>
      </c>
      <c r="H60" s="36">
        <v>3.3204717657927563</v>
      </c>
      <c r="I60" s="36">
        <v>-0.29538409117031783</v>
      </c>
      <c r="J60" s="36">
        <v>3.3204717657927563</v>
      </c>
    </row>
    <row r="61" spans="2:10" x14ac:dyDescent="0.35">
      <c r="B61" s="36" t="s">
        <v>40</v>
      </c>
      <c r="C61" s="36">
        <v>2.8305173432949315</v>
      </c>
      <c r="D61" s="36">
        <v>0.6634450342128515</v>
      </c>
      <c r="E61" s="36">
        <v>4.2663931408473292</v>
      </c>
      <c r="F61" s="36">
        <v>2.1801443558734765E-4</v>
      </c>
      <c r="G61" s="36">
        <v>1.4692405760896954</v>
      </c>
      <c r="H61" s="36">
        <v>4.1917941105001679</v>
      </c>
      <c r="I61" s="36">
        <v>1.4692405760896954</v>
      </c>
      <c r="J61" s="36">
        <v>4.1917941105001679</v>
      </c>
    </row>
    <row r="62" spans="2:10" x14ac:dyDescent="0.35">
      <c r="B62" s="36" t="s">
        <v>41</v>
      </c>
      <c r="C62" s="36">
        <v>1.7437649692770074</v>
      </c>
      <c r="D62" s="36">
        <v>1.3979758058027612</v>
      </c>
      <c r="E62" s="36">
        <v>1.247349891206224</v>
      </c>
      <c r="F62" s="36">
        <v>0.22298054615839011</v>
      </c>
      <c r="G62" s="36">
        <v>-1.124644450370216</v>
      </c>
      <c r="H62" s="36">
        <v>4.612174388924231</v>
      </c>
      <c r="I62" s="36">
        <v>-1.124644450370216</v>
      </c>
      <c r="J62" s="36">
        <v>4.612174388924231</v>
      </c>
    </row>
    <row r="63" spans="2:10" x14ac:dyDescent="0.35">
      <c r="B63" s="36" t="s">
        <v>42</v>
      </c>
      <c r="C63" s="36">
        <v>2.4365463608231176E-5</v>
      </c>
      <c r="D63" s="36">
        <v>1.1848719333444175E-5</v>
      </c>
      <c r="E63" s="36">
        <v>2.0563795058810501</v>
      </c>
      <c r="F63" s="36">
        <v>4.9529028207271612E-2</v>
      </c>
      <c r="G63" s="36">
        <v>5.3899698660466307E-8</v>
      </c>
      <c r="H63" s="36">
        <v>4.8677027517801888E-5</v>
      </c>
      <c r="I63" s="36">
        <v>5.3899698660466307E-8</v>
      </c>
      <c r="J63" s="36">
        <v>4.8677027517801888E-5</v>
      </c>
    </row>
    <row r="64" spans="2:10" ht="15" thickBot="1" x14ac:dyDescent="0.4">
      <c r="B64" s="37" t="s">
        <v>137</v>
      </c>
      <c r="C64" s="37">
        <v>-7.3057042852954196E-2</v>
      </c>
      <c r="D64" s="37">
        <v>3.144819617088037E-2</v>
      </c>
      <c r="E64" s="37">
        <v>-2.3230916792805361</v>
      </c>
      <c r="F64" s="37">
        <v>2.7950669103323965E-2</v>
      </c>
      <c r="G64" s="37">
        <v>-0.13758341144462502</v>
      </c>
      <c r="H64" s="37">
        <v>-8.5306742612833719E-3</v>
      </c>
      <c r="I64" s="37">
        <v>-0.13758341144462502</v>
      </c>
      <c r="J64" s="37">
        <v>-8.5306742612833719E-3</v>
      </c>
    </row>
    <row r="68" spans="2:4" x14ac:dyDescent="0.35">
      <c r="B68" s="47" t="s">
        <v>70</v>
      </c>
    </row>
    <row r="69" spans="2:4" ht="15" thickBot="1" x14ac:dyDescent="0.4"/>
    <row r="70" spans="2:4" x14ac:dyDescent="0.35">
      <c r="B70" s="38" t="s">
        <v>71</v>
      </c>
      <c r="C70" s="38" t="s">
        <v>77</v>
      </c>
      <c r="D70" s="38" t="s">
        <v>73</v>
      </c>
    </row>
    <row r="71" spans="2:4" x14ac:dyDescent="0.35">
      <c r="B71" s="36">
        <v>1</v>
      </c>
      <c r="C71" s="36">
        <v>-5.6607988005011824</v>
      </c>
      <c r="D71" s="36">
        <v>-0.55380929792100897</v>
      </c>
    </row>
    <row r="72" spans="2:4" x14ac:dyDescent="0.35">
      <c r="B72" s="36">
        <v>2</v>
      </c>
      <c r="C72" s="36">
        <v>-5.8963421055697367</v>
      </c>
      <c r="D72" s="36">
        <v>-0.31826599285245472</v>
      </c>
    </row>
    <row r="73" spans="2:4" x14ac:dyDescent="0.35">
      <c r="B73" s="36">
        <v>3</v>
      </c>
      <c r="C73" s="36">
        <v>-4.8412253595342492</v>
      </c>
      <c r="D73" s="36">
        <v>-1.3733827388879423</v>
      </c>
    </row>
    <row r="74" spans="2:4" x14ac:dyDescent="0.35">
      <c r="B74" s="36">
        <v>4</v>
      </c>
      <c r="C74" s="36">
        <v>-4.5449827039993353</v>
      </c>
      <c r="D74" s="36">
        <v>-1.6696253944228561</v>
      </c>
    </row>
    <row r="75" spans="2:4" x14ac:dyDescent="0.35">
      <c r="B75" s="36">
        <v>5</v>
      </c>
      <c r="C75" s="36">
        <v>-5.7905549660540157</v>
      </c>
      <c r="D75" s="36">
        <v>-0.42405313236817577</v>
      </c>
    </row>
    <row r="76" spans="2:4" x14ac:dyDescent="0.35">
      <c r="B76" s="36">
        <v>6</v>
      </c>
      <c r="C76" s="36">
        <v>-4.5688785042793496</v>
      </c>
      <c r="D76" s="36">
        <v>-1.2402644860346781</v>
      </c>
    </row>
    <row r="77" spans="2:4" x14ac:dyDescent="0.35">
      <c r="B77" s="36">
        <v>7</v>
      </c>
      <c r="C77" s="36">
        <v>-5.2896920317486718</v>
      </c>
      <c r="D77" s="36">
        <v>-0.51945095856535595</v>
      </c>
    </row>
    <row r="78" spans="2:4" x14ac:dyDescent="0.35">
      <c r="B78" s="36">
        <v>8</v>
      </c>
      <c r="C78" s="36">
        <v>-5.6647733715701314</v>
      </c>
      <c r="D78" s="36">
        <v>0.14331245370788537</v>
      </c>
    </row>
    <row r="79" spans="2:4" x14ac:dyDescent="0.35">
      <c r="B79" s="36">
        <v>9</v>
      </c>
      <c r="C79" s="36">
        <v>-5.0322757450661646</v>
      </c>
      <c r="D79" s="36">
        <v>-0.48918517279608142</v>
      </c>
    </row>
    <row r="80" spans="2:4" x14ac:dyDescent="0.35">
      <c r="B80" s="36">
        <v>10</v>
      </c>
      <c r="C80" s="36">
        <v>-5.5949191309232775</v>
      </c>
      <c r="D80" s="36">
        <v>7.3458213061031508E-2</v>
      </c>
    </row>
    <row r="81" spans="2:4" x14ac:dyDescent="0.35">
      <c r="B81" s="36">
        <v>11</v>
      </c>
      <c r="C81" s="36">
        <v>-4.3049963239197879</v>
      </c>
      <c r="D81" s="36">
        <v>-0.81099948583429438</v>
      </c>
    </row>
    <row r="82" spans="2:4" x14ac:dyDescent="0.35">
      <c r="B82" s="36">
        <v>12</v>
      </c>
      <c r="C82" s="36">
        <v>-4.7078053340480501</v>
      </c>
      <c r="D82" s="36">
        <v>-0.40819047570603217</v>
      </c>
    </row>
    <row r="83" spans="2:4" x14ac:dyDescent="0.35">
      <c r="B83" s="36">
        <v>13</v>
      </c>
      <c r="C83" s="36">
        <v>-4.9821284639669638</v>
      </c>
      <c r="D83" s="36">
        <v>-0.13386734578711845</v>
      </c>
    </row>
    <row r="84" spans="2:4" x14ac:dyDescent="0.35">
      <c r="B84" s="36">
        <v>14</v>
      </c>
      <c r="C84" s="36">
        <v>-5.3560351995245998</v>
      </c>
      <c r="D84" s="36">
        <v>0.39419006959777647</v>
      </c>
    </row>
    <row r="85" spans="2:4" x14ac:dyDescent="0.35">
      <c r="B85" s="36">
        <v>15</v>
      </c>
      <c r="C85" s="36">
        <v>-4.4396355755527859</v>
      </c>
      <c r="D85" s="36">
        <v>-0.52220955437403749</v>
      </c>
    </row>
    <row r="86" spans="2:4" x14ac:dyDescent="0.35">
      <c r="B86" s="36">
        <v>16</v>
      </c>
      <c r="C86" s="36">
        <v>-5.528682432942567</v>
      </c>
      <c r="D86" s="36">
        <v>0.70036869564026549</v>
      </c>
    </row>
    <row r="87" spans="2:4" x14ac:dyDescent="0.35">
      <c r="B87" s="36">
        <v>17</v>
      </c>
      <c r="C87" s="36">
        <v>-5.8122806987728337</v>
      </c>
      <c r="D87" s="36">
        <v>1.101749997126916</v>
      </c>
    </row>
    <row r="88" spans="2:4" x14ac:dyDescent="0.35">
      <c r="B88" s="36">
        <v>18</v>
      </c>
      <c r="C88" s="36">
        <v>-4.7836120461007292</v>
      </c>
      <c r="D88" s="36">
        <v>0.1784418601126383</v>
      </c>
    </row>
    <row r="89" spans="2:4" x14ac:dyDescent="0.35">
      <c r="B89" s="36">
        <v>19</v>
      </c>
      <c r="C89" s="36">
        <v>-3.7087965806045187</v>
      </c>
      <c r="D89" s="36">
        <v>-0.80106342557924748</v>
      </c>
    </row>
    <row r="90" spans="2:4" x14ac:dyDescent="0.35">
      <c r="B90" s="36">
        <v>20</v>
      </c>
      <c r="C90" s="36">
        <v>-5.2185831080913534</v>
      </c>
      <c r="D90" s="36">
        <v>0.79573447889721649</v>
      </c>
    </row>
    <row r="91" spans="2:4" x14ac:dyDescent="0.35">
      <c r="B91" s="36">
        <v>21</v>
      </c>
      <c r="C91" s="36">
        <v>-4.210706768637535</v>
      </c>
      <c r="D91" s="36">
        <v>-0.21214186055660189</v>
      </c>
    </row>
    <row r="92" spans="2:4" x14ac:dyDescent="0.35">
      <c r="B92" s="36">
        <v>22</v>
      </c>
      <c r="C92" s="36">
        <v>-4.8026475920575136</v>
      </c>
      <c r="D92" s="36">
        <v>0.60294251417758638</v>
      </c>
    </row>
    <row r="93" spans="2:4" x14ac:dyDescent="0.35">
      <c r="B93" s="36">
        <v>23</v>
      </c>
      <c r="C93" s="36">
        <v>-5.1237073397098722</v>
      </c>
      <c r="D93" s="36">
        <v>1.1063238186238999</v>
      </c>
    </row>
    <row r="94" spans="2:4" x14ac:dyDescent="0.35">
      <c r="B94" s="36">
        <v>24</v>
      </c>
      <c r="C94" s="36">
        <v>-3.6353597712418999</v>
      </c>
      <c r="D94" s="36">
        <v>-0.32795652857379665</v>
      </c>
    </row>
    <row r="95" spans="2:4" x14ac:dyDescent="0.35">
      <c r="B95" s="36">
        <v>25</v>
      </c>
      <c r="C95" s="36">
        <v>-4.6396745238611903</v>
      </c>
      <c r="D95" s="36">
        <v>0.67635822404549373</v>
      </c>
    </row>
    <row r="96" spans="2:4" x14ac:dyDescent="0.35">
      <c r="B96" s="36">
        <v>26</v>
      </c>
      <c r="C96" s="36">
        <v>-4.7157182923254304</v>
      </c>
      <c r="D96" s="36">
        <v>0.75240199250973383</v>
      </c>
    </row>
    <row r="97" spans="2:4" x14ac:dyDescent="0.35">
      <c r="B97" s="36">
        <v>27</v>
      </c>
      <c r="C97" s="36">
        <v>-3.9152229610517035</v>
      </c>
      <c r="D97" s="36">
        <v>3.199955623557571E-3</v>
      </c>
    </row>
    <row r="98" spans="2:4" x14ac:dyDescent="0.35">
      <c r="B98" s="36">
        <v>28</v>
      </c>
      <c r="C98" s="36">
        <v>-4.7983475672301497</v>
      </c>
      <c r="D98" s="36">
        <v>0.98163474160632846</v>
      </c>
    </row>
    <row r="99" spans="2:4" x14ac:dyDescent="0.35">
      <c r="B99" s="36">
        <v>29</v>
      </c>
      <c r="C99" s="36">
        <v>-3.9790213221436401</v>
      </c>
      <c r="D99" s="36">
        <v>0.16230849651981893</v>
      </c>
    </row>
    <row r="100" spans="2:4" x14ac:dyDescent="0.35">
      <c r="B100" s="36">
        <v>30</v>
      </c>
      <c r="C100" s="36">
        <v>-4.1992323369278282</v>
      </c>
      <c r="D100" s="36">
        <v>0.54957359596717303</v>
      </c>
    </row>
    <row r="101" spans="2:4" x14ac:dyDescent="0.35">
      <c r="B101" s="36">
        <v>31</v>
      </c>
      <c r="C101" s="36">
        <v>-3.4200641155275586</v>
      </c>
      <c r="D101" s="36">
        <v>-0.19185429745024951</v>
      </c>
    </row>
    <row r="102" spans="2:4" x14ac:dyDescent="0.35">
      <c r="B102" s="36">
        <v>32</v>
      </c>
      <c r="C102" s="36">
        <v>-3.7346932567855093</v>
      </c>
      <c r="D102" s="36">
        <v>0.12277484380770165</v>
      </c>
    </row>
    <row r="103" spans="2:4" x14ac:dyDescent="0.35">
      <c r="B103" s="36">
        <v>33</v>
      </c>
      <c r="C103" s="36">
        <v>-3.8244366759946207</v>
      </c>
      <c r="D103" s="36">
        <v>0.88697331056460538</v>
      </c>
    </row>
    <row r="104" spans="2:4" x14ac:dyDescent="0.35">
      <c r="B104" s="36">
        <v>34</v>
      </c>
      <c r="C104" s="36">
        <v>-1.9716102570600444</v>
      </c>
      <c r="D104" s="36">
        <v>5.4974006872117176E-3</v>
      </c>
    </row>
    <row r="105" spans="2:4" ht="15" thickBot="1" x14ac:dyDescent="0.4">
      <c r="B105" s="37">
        <v>35</v>
      </c>
      <c r="C105" s="37">
        <v>-1.6955689246248387</v>
      </c>
      <c r="D105" s="37">
        <v>0.75907548543316417</v>
      </c>
    </row>
    <row r="106" spans="2:4" ht="15" thickBot="1" x14ac:dyDescent="0.4">
      <c r="B106" s="54">
        <v>35</v>
      </c>
      <c r="C106" s="54">
        <v>-1.8048819225012243</v>
      </c>
      <c r="D106" s="54">
        <v>0.86838848330954976</v>
      </c>
    </row>
    <row r="107" spans="2:4" ht="15" thickBot="1" x14ac:dyDescent="0.4">
      <c r="B107" s="54"/>
      <c r="C107" s="54"/>
      <c r="D107" s="54"/>
    </row>
  </sheetData>
  <conditionalFormatting sqref="B4:C38">
    <cfRule type="cellIs" dxfId="23" priority="1" operator="equal">
      <formula>0</formula>
    </cfRule>
  </conditionalFormatting>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C318D-42D5-450E-B2D9-AAF3F8952BFC}">
  <sheetPr>
    <tabColor theme="9"/>
  </sheetPr>
  <dimension ref="B1:K106"/>
  <sheetViews>
    <sheetView zoomScale="87" zoomScaleNormal="87" workbookViewId="0">
      <selection activeCell="B2" sqref="B2"/>
    </sheetView>
  </sheetViews>
  <sheetFormatPr defaultRowHeight="14.5" x14ac:dyDescent="0.35"/>
  <cols>
    <col min="1" max="1" width="8.7265625" style="47"/>
    <col min="2" max="2" width="11.36328125" style="47" customWidth="1"/>
    <col min="3" max="3" width="15.1796875" style="47" customWidth="1"/>
    <col min="4" max="4" width="15.26953125" style="47" bestFit="1" customWidth="1"/>
    <col min="5" max="5" width="13.36328125" style="47" bestFit="1" customWidth="1"/>
    <col min="6" max="6" width="16.1796875" style="47" customWidth="1"/>
    <col min="7" max="7" width="19.1796875" style="47" customWidth="1"/>
    <col min="8" max="8" width="14.81640625" style="47" bestFit="1" customWidth="1"/>
    <col min="9" max="9" width="16.90625" style="47" bestFit="1" customWidth="1"/>
    <col min="10" max="10" width="19.26953125" style="47" customWidth="1"/>
    <col min="11" max="11" width="16.81640625" style="47" customWidth="1"/>
    <col min="12" max="16384" width="8.7265625" style="47"/>
  </cols>
  <sheetData>
    <row r="1" spans="2:11" x14ac:dyDescent="0.35">
      <c r="B1" s="47" t="s">
        <v>160</v>
      </c>
    </row>
    <row r="3" spans="2:11" ht="48" x14ac:dyDescent="0.35">
      <c r="C3" s="48" t="s">
        <v>81</v>
      </c>
      <c r="D3" s="48" t="s">
        <v>35</v>
      </c>
      <c r="E3" s="48" t="s">
        <v>37</v>
      </c>
      <c r="F3" s="48" t="s">
        <v>39</v>
      </c>
      <c r="G3" s="48" t="s">
        <v>40</v>
      </c>
      <c r="H3" s="48" t="s">
        <v>41</v>
      </c>
      <c r="I3" s="48" t="s">
        <v>42</v>
      </c>
      <c r="J3" s="48" t="s">
        <v>121</v>
      </c>
      <c r="K3" s="48"/>
    </row>
    <row r="4" spans="2:11" x14ac:dyDescent="0.35">
      <c r="B4" s="47" t="s">
        <v>9</v>
      </c>
      <c r="C4" s="49">
        <f>LN(VLOOKUP($B4,'[1]Dati finali'!$B$4:$O$40,'[1]Dati finali'!$N$42,FALSE))</f>
        <v>-6.9077552789821368</v>
      </c>
      <c r="D4" s="50">
        <f>VLOOKUP($B4,'[1]Dati finali'!$B$4:$O$40,'[1]Dati finali'!C$42,FALSE)</f>
        <v>0.23899999999999999</v>
      </c>
      <c r="E4" s="51">
        <f>VLOOKUP($B4,'[1]Dati finali'!$B$4:$O$40,'[1]Dati finali'!E$42,FALSE)</f>
        <v>0.14629999999999999</v>
      </c>
      <c r="F4" s="51">
        <f>VLOOKUP($B4,'[1]Dati finali'!$B$4:$O$40,'[1]Dati finali'!G$42,FALSE)</f>
        <v>1.0263157894736843</v>
      </c>
      <c r="G4" s="50">
        <f>VLOOKUP($B4,'[1]Dati finali'!$B$4:$O$40,'[1]Dati finali'!H$42,FALSE)</f>
        <v>0.1126530612244898</v>
      </c>
      <c r="H4" s="52">
        <f>VLOOKUP($B4,'[1]Dati finali'!$B$4:$O$40,'[1]Dati finali'!I$42,FALSE)</f>
        <v>0.73675000000000002</v>
      </c>
      <c r="I4" s="47">
        <f>VLOOKUP($B4,'[1]Dati finali'!$B$4:$O$40,'[1]Dati finali'!J$42,FALSE)</f>
        <v>31866.010828482387</v>
      </c>
      <c r="J4" s="47">
        <f>VLOOKUP(B4,'[3]Indicator Scores'!$B$1:$D$181,3,FALSE)</f>
        <v>84.67</v>
      </c>
      <c r="K4" s="53"/>
    </row>
    <row r="5" spans="2:11" x14ac:dyDescent="0.35">
      <c r="B5" s="47" t="s">
        <v>11</v>
      </c>
      <c r="C5" s="49">
        <f>LN(VLOOKUP($B5,'[1]Dati finali'!$B$4:$O$40,'[1]Dati finali'!$N$42,FALSE))</f>
        <v>-6.9077552789821368</v>
      </c>
      <c r="D5" s="50">
        <f>VLOOKUP($B5,'[1]Dati finali'!$B$4:$O$40,'[1]Dati finali'!C$42,FALSE)</f>
        <v>0.39700000000000002</v>
      </c>
      <c r="E5" s="51">
        <f>VLOOKUP($B5,'[1]Dati finali'!$B$4:$O$40,'[1]Dati finali'!E$42,FALSE)</f>
        <v>0.1263</v>
      </c>
      <c r="F5" s="51">
        <f>VLOOKUP($B5,'[1]Dati finali'!$B$4:$O$40,'[1]Dati finali'!G$42,FALSE)</f>
        <v>1</v>
      </c>
      <c r="G5" s="50">
        <f>VLOOKUP($B5,'[1]Dati finali'!$B$4:$O$40,'[1]Dati finali'!H$42,FALSE)</f>
        <v>0.12391056910569105</v>
      </c>
      <c r="H5" s="52">
        <f>VLOOKUP($B5,'[1]Dati finali'!$B$4:$O$40,'[1]Dati finali'!I$42,FALSE)</f>
        <v>0.68716999999999995</v>
      </c>
      <c r="I5" s="47">
        <f>VLOOKUP($B5,'[1]Dati finali'!$B$4:$O$40,'[1]Dati finali'!J$42,FALSE)</f>
        <v>27843.887608341538</v>
      </c>
      <c r="J5" s="47">
        <f>VLOOKUP(B5,'[3]Indicator Scores'!$B$1:$D$181,3,FALSE)</f>
        <v>88.59</v>
      </c>
      <c r="K5" s="53"/>
    </row>
    <row r="6" spans="2:11" x14ac:dyDescent="0.35">
      <c r="B6" s="47" t="s">
        <v>19</v>
      </c>
      <c r="C6" s="49">
        <f>LN(VLOOKUP($B6,'[1]Dati finali'!$B$4:$O$40,'[1]Dati finali'!$N$42,FALSE))</f>
        <v>-6.9077552789821368</v>
      </c>
      <c r="D6" s="50">
        <f>VLOOKUP($B6,'[1]Dati finali'!$B$4:$O$40,'[1]Dati finali'!C$42,FALSE)</f>
        <v>0.187</v>
      </c>
      <c r="E6" s="51">
        <f>VLOOKUP($B6,'[1]Dati finali'!$B$4:$O$40,'[1]Dati finali'!E$42,FALSE)</f>
        <v>0.21060000000000001</v>
      </c>
      <c r="F6" s="51">
        <f>VLOOKUP($B6,'[1]Dati finali'!$B$4:$O$40,'[1]Dati finali'!G$42,FALSE)</f>
        <v>1.4122807017543861</v>
      </c>
      <c r="G6" s="50">
        <f>VLOOKUP($B6,'[1]Dati finali'!$B$4:$O$40,'[1]Dati finali'!H$42,FALSE)</f>
        <v>0.37279399585921325</v>
      </c>
      <c r="H6" s="52">
        <f>VLOOKUP($B6,'[1]Dati finali'!$B$4:$O$40,'[1]Dati finali'!I$42,FALSE)</f>
        <v>0.70144000000000006</v>
      </c>
      <c r="I6" s="47">
        <f>VLOOKUP($B6,'[1]Dati finali'!$B$4:$O$40,'[1]Dati finali'!J$42,FALSE)</f>
        <v>34585.035786649052</v>
      </c>
      <c r="J6" s="47">
        <f>VLOOKUP(B6,'[3]Indicator Scores'!$B$1:$D$181,3,FALSE)</f>
        <v>84.48</v>
      </c>
      <c r="K6" s="53"/>
    </row>
    <row r="7" spans="2:11" x14ac:dyDescent="0.35">
      <c r="B7" s="47" t="s">
        <v>26</v>
      </c>
      <c r="C7" s="49">
        <f>LN(VLOOKUP($B7,'[1]Dati finali'!$B$4:$O$40,'[1]Dati finali'!$N$42,FALSE))</f>
        <v>-6.9077552789821368</v>
      </c>
      <c r="D7" s="50">
        <f>VLOOKUP($B7,'[1]Dati finali'!$B$4:$O$40,'[1]Dati finali'!C$42,FALSE)</f>
        <v>0.29899999999999999</v>
      </c>
      <c r="E7" s="51">
        <f>VLOOKUP($B7,'[1]Dati finali'!$B$4:$O$40,'[1]Dati finali'!E$42,FALSE)</f>
        <v>0.1454</v>
      </c>
      <c r="F7" s="51">
        <f>VLOOKUP($B7,'[1]Dati finali'!$B$4:$O$40,'[1]Dati finali'!G$42,FALSE)</f>
        <v>0.93859649122807032</v>
      </c>
      <c r="G7" s="50">
        <f>VLOOKUP($B7,'[1]Dati finali'!$B$4:$O$40,'[1]Dati finali'!H$42,FALSE)</f>
        <v>0.13689675870348139</v>
      </c>
      <c r="H7" s="52">
        <f>VLOOKUP($B7,'[1]Dati finali'!$B$4:$O$40,'[1]Dati finali'!I$42,FALSE)</f>
        <v>0.60104999999999997</v>
      </c>
      <c r="I7" s="47">
        <f>VLOOKUP($B7,'[1]Dati finali'!$B$4:$O$40,'[1]Dati finali'!J$42,FALSE)</f>
        <v>25545.694362817598</v>
      </c>
      <c r="J7" s="47">
        <f>VLOOKUP(B7,'[3]Indicator Scores'!$B$1:$D$181,3,FALSE)</f>
        <v>81.260000000000005</v>
      </c>
      <c r="K7" s="53"/>
    </row>
    <row r="8" spans="2:11" x14ac:dyDescent="0.35">
      <c r="B8" s="47" t="s">
        <v>21</v>
      </c>
      <c r="C8" s="49">
        <f>LN(VLOOKUP($B8,'[1]Dati finali'!$B$4:$O$40,'[1]Dati finali'!$N$42,FALSE))</f>
        <v>-6.2146080984221914</v>
      </c>
      <c r="D8" s="50">
        <f>VLOOKUP($B8,'[1]Dati finali'!$B$4:$O$40,'[1]Dati finali'!C$42,FALSE)</f>
        <v>0.40299999999999997</v>
      </c>
      <c r="E8" s="51">
        <f>VLOOKUP($B8,'[1]Dati finali'!$B$4:$O$40,'[1]Dati finali'!E$42,FALSE)</f>
        <v>0.11115</v>
      </c>
      <c r="F8" s="51">
        <f>VLOOKUP($B8,'[1]Dati finali'!$B$4:$O$40,'[1]Dati finali'!G$42,FALSE)</f>
        <v>1.0175438596491229</v>
      </c>
      <c r="G8" s="50">
        <f>VLOOKUP($B8,'[1]Dati finali'!$B$4:$O$40,'[1]Dati finali'!H$42,FALSE)</f>
        <v>0.48558139534883721</v>
      </c>
      <c r="H8" s="52">
        <f>VLOOKUP($B8,'[1]Dati finali'!$B$4:$O$40,'[1]Dati finali'!I$42,FALSE)</f>
        <v>0.67516000000000009</v>
      </c>
      <c r="I8" s="47">
        <f>VLOOKUP($B8,'[1]Dati finali'!$B$4:$O$40,'[1]Dati finali'!J$42,FALSE)</f>
        <v>28945.214455971793</v>
      </c>
      <c r="J8" s="47">
        <f>VLOOKUP(B8,'[3]Indicator Scores'!$B$1:$D$181,3,FALSE)</f>
        <v>85.49</v>
      </c>
      <c r="K8" s="53"/>
    </row>
    <row r="9" spans="2:11" x14ac:dyDescent="0.35">
      <c r="B9" s="47" t="s">
        <v>28</v>
      </c>
      <c r="C9" s="49">
        <f>LN(VLOOKUP($B9,'[1]Dati finali'!$B$4:$O$40,'[1]Dati finali'!$N$42,FALSE))</f>
        <v>-6.2146080984221914</v>
      </c>
      <c r="D9" s="50">
        <f>VLOOKUP($B9,'[1]Dati finali'!$B$4:$O$40,'[1]Dati finali'!C$42,FALSE)</f>
        <v>0.17600000000000002</v>
      </c>
      <c r="E9" s="51">
        <f>VLOOKUP($B9,'[1]Dati finali'!$B$4:$O$40,'[1]Dati finali'!E$42,FALSE)</f>
        <v>0.12434999999999999</v>
      </c>
      <c r="F9" s="51">
        <f>VLOOKUP($B9,'[1]Dati finali'!$B$4:$O$40,'[1]Dati finali'!G$42,FALSE)</f>
        <v>1.0175438596491229</v>
      </c>
      <c r="G9" s="50">
        <f>VLOOKUP($B9,'[1]Dati finali'!$B$4:$O$40,'[1]Dati finali'!H$42,FALSE)</f>
        <v>0.41427188940092169</v>
      </c>
      <c r="H9" s="52">
        <f>VLOOKUP($B9,'[1]Dati finali'!$B$4:$O$40,'[1]Dati finali'!I$42,FALSE)</f>
        <v>0.53935999999999995</v>
      </c>
      <c r="I9" s="47">
        <f>VLOOKUP($B9,'[1]Dati finali'!$B$4:$O$40,'[1]Dati finali'!J$42,FALSE)</f>
        <v>23383.132051156193</v>
      </c>
      <c r="J9" s="47">
        <f>VLOOKUP(B9,'[3]Indicator Scores'!$B$1:$D$181,3,FALSE)</f>
        <v>83.24</v>
      </c>
      <c r="K9" s="53"/>
    </row>
    <row r="10" spans="2:11" x14ac:dyDescent="0.35">
      <c r="B10" s="47" t="s">
        <v>7</v>
      </c>
      <c r="C10" s="49">
        <f>LN(VLOOKUP($B10,'[1]Dati finali'!$B$4:$O$40,'[1]Dati finali'!$N$42,FALSE))</f>
        <v>-6.2146080984221914</v>
      </c>
      <c r="D10" s="50">
        <f>VLOOKUP($B10,'[1]Dati finali'!$B$4:$O$40,'[1]Dati finali'!C$42,FALSE)</f>
        <v>0.27800000000000002</v>
      </c>
      <c r="E10" s="51">
        <f>VLOOKUP($B10,'[1]Dati finali'!$B$4:$O$40,'[1]Dati finali'!E$42,FALSE)</f>
        <v>9.69E-2</v>
      </c>
      <c r="F10" s="51">
        <f>VLOOKUP($B10,'[1]Dati finali'!$B$4:$O$40,'[1]Dati finali'!G$42,FALSE)</f>
        <v>0.97368421052631593</v>
      </c>
      <c r="G10" s="50">
        <f>VLOOKUP($B10,'[1]Dati finali'!$B$4:$O$40,'[1]Dati finali'!H$42,FALSE)</f>
        <v>0.15651982378854626</v>
      </c>
      <c r="H10" s="52">
        <f>VLOOKUP($B10,'[1]Dati finali'!$B$4:$O$40,'[1]Dati finali'!I$42,FALSE)</f>
        <v>0.74668999999999996</v>
      </c>
      <c r="I10" s="47">
        <f>VLOOKUP($B10,'[1]Dati finali'!$B$4:$O$40,'[1]Dati finali'!J$42,FALSE)</f>
        <v>18375.433481661283</v>
      </c>
      <c r="J10" s="47">
        <f>VLOOKUP(B10,'[3]Indicator Scores'!$B$1:$D$181,3,FALSE)</f>
        <v>83.4</v>
      </c>
      <c r="K10" s="53"/>
    </row>
    <row r="11" spans="2:11" x14ac:dyDescent="0.35">
      <c r="B11" s="47" t="s">
        <v>23</v>
      </c>
      <c r="C11" s="49">
        <f>LN(VLOOKUP($B11,'[1]Dati finali'!$B$4:$O$40,'[1]Dati finali'!$N$42,FALSE))</f>
        <v>-5.521460917862246</v>
      </c>
      <c r="D11" s="50">
        <f>VLOOKUP($B11,'[1]Dati finali'!$B$4:$O$40,'[1]Dati finali'!C$42,FALSE)</f>
        <v>0.23899999999999999</v>
      </c>
      <c r="E11" s="51">
        <f>VLOOKUP($B11,'[1]Dati finali'!$B$4:$O$40,'[1]Dati finali'!E$42,FALSE)</f>
        <v>0.1313</v>
      </c>
      <c r="F11" s="51">
        <f>VLOOKUP($B11,'[1]Dati finali'!$B$4:$O$40,'[1]Dati finali'!G$42,FALSE)</f>
        <v>1.192982456140351</v>
      </c>
      <c r="G11" s="50">
        <f>VLOOKUP($B11,'[1]Dati finali'!$B$4:$O$40,'[1]Dati finali'!H$42,FALSE)</f>
        <v>0.16675000000000001</v>
      </c>
      <c r="H11" s="52">
        <f>VLOOKUP($B11,'[1]Dati finali'!$B$4:$O$40,'[1]Dati finali'!I$42,FALSE)</f>
        <v>0.94546000000000008</v>
      </c>
      <c r="I11" s="47">
        <f>VLOOKUP($B11,'[1]Dati finali'!$B$4:$O$40,'[1]Dati finali'!J$42,FALSE)</f>
        <v>35994.860216078843</v>
      </c>
      <c r="J11" s="47">
        <f>VLOOKUP(B11,'[3]Indicator Scores'!$B$1:$D$181,3,FALSE)</f>
        <v>88.48</v>
      </c>
      <c r="K11" s="53"/>
    </row>
    <row r="12" spans="2:11" x14ac:dyDescent="0.35">
      <c r="B12" s="47" t="s">
        <v>29</v>
      </c>
      <c r="C12" s="49">
        <f>LN(VLOOKUP($B12,'[1]Dati finali'!$B$4:$O$40,'[1]Dati finali'!$N$42,FALSE))</f>
        <v>-6.2146080984221914</v>
      </c>
      <c r="D12" s="50">
        <f>VLOOKUP($B12,'[1]Dati finali'!$B$4:$O$40,'[1]Dati finali'!C$42,FALSE)</f>
        <v>0.23100000000000001</v>
      </c>
      <c r="E12" s="51">
        <f>VLOOKUP($B12,'[1]Dati finali'!$B$4:$O$40,'[1]Dati finali'!E$42,FALSE)</f>
        <v>0.14384999999999998</v>
      </c>
      <c r="F12" s="51">
        <f>VLOOKUP($B12,'[1]Dati finali'!$B$4:$O$40,'[1]Dati finali'!G$42,FALSE)</f>
        <v>1.1578947368421053</v>
      </c>
      <c r="G12" s="50">
        <f>VLOOKUP($B12,'[1]Dati finali'!$B$4:$O$40,'[1]Dati finali'!H$42,FALSE)</f>
        <v>0.24461254612546127</v>
      </c>
      <c r="H12" s="52">
        <f>VLOOKUP($B12,'[1]Dati finali'!$B$4:$O$40,'[1]Dati finali'!I$42,FALSE)</f>
        <v>0.53750999999999993</v>
      </c>
      <c r="I12" s="47">
        <f>VLOOKUP($B12,'[1]Dati finali'!$B$4:$O$40,'[1]Dati finali'!J$42,FALSE)</f>
        <v>27733.754503235035</v>
      </c>
      <c r="J12" s="47">
        <f>VLOOKUP("slovakia",'[3]Indicator Scores'!$B$1:$D$181,3,FALSE)</f>
        <v>85.42</v>
      </c>
      <c r="K12" s="53"/>
    </row>
    <row r="13" spans="2:11" x14ac:dyDescent="0.35">
      <c r="B13" s="47" t="s">
        <v>6</v>
      </c>
      <c r="C13" s="49">
        <f>LN(VLOOKUP($B13,'[1]Dati finali'!$B$4:$O$40,'[1]Dati finali'!$N$42,FALSE))</f>
        <v>-5.2983173665480363</v>
      </c>
      <c r="D13" s="50">
        <f>VLOOKUP($B13,'[1]Dati finali'!$B$4:$O$40,'[1]Dati finali'!C$42,FALSE)</f>
        <v>0.40299999999999997</v>
      </c>
      <c r="E13" s="51">
        <f>VLOOKUP($B13,'[1]Dati finali'!$B$4:$O$40,'[1]Dati finali'!E$42,FALSE)</f>
        <v>0.2838</v>
      </c>
      <c r="F13" s="51">
        <f>VLOOKUP($B13,'[1]Dati finali'!$B$4:$O$40,'[1]Dati finali'!G$42,FALSE)</f>
        <v>1.2543859649122808</v>
      </c>
      <c r="G13" s="50">
        <f>VLOOKUP($B13,'[1]Dati finali'!$B$4:$O$40,'[1]Dati finali'!H$42,FALSE)</f>
        <v>0.16570760233918128</v>
      </c>
      <c r="H13" s="52">
        <f>VLOOKUP($B13,'[1]Dati finali'!$B$4:$O$40,'[1]Dati finali'!I$42,FALSE)</f>
        <v>0.97960999999999998</v>
      </c>
      <c r="I13" s="47">
        <f>VLOOKUP($B13,'[1]Dati finali'!$B$4:$O$40,'[1]Dati finali'!J$42,FALSE)</f>
        <v>41965.08520658395</v>
      </c>
      <c r="J13" s="47">
        <f>VLOOKUP(B13,'[3]Indicator Scores'!$B$1:$D$181,3,FALSE)</f>
        <v>80.150000000000006</v>
      </c>
      <c r="K13" s="53"/>
    </row>
    <row r="14" spans="2:11" x14ac:dyDescent="0.35">
      <c r="B14" s="47" t="s">
        <v>20</v>
      </c>
      <c r="C14" s="49">
        <f>LN(VLOOKUP($B14,'[1]Dati finali'!$B$4:$O$40,'[1]Dati finali'!$N$42,FALSE))</f>
        <v>-5.521460917862246</v>
      </c>
      <c r="D14" s="50">
        <f>VLOOKUP($B14,'[1]Dati finali'!$B$4:$O$40,'[1]Dati finali'!C$42,FALSE)</f>
        <v>0.33899999999999997</v>
      </c>
      <c r="E14" s="51">
        <f>VLOOKUP($B14,'[1]Dati finali'!$B$4:$O$40,'[1]Dati finali'!E$42,FALSE)</f>
        <v>0.15839999999999999</v>
      </c>
      <c r="F14" s="51">
        <f>VLOOKUP($B14,'[1]Dati finali'!$B$4:$O$40,'[1]Dati finali'!G$42,FALSE)</f>
        <v>1.0175438596491229</v>
      </c>
      <c r="G14" s="50">
        <f>VLOOKUP($B14,'[1]Dati finali'!$B$4:$O$40,'[1]Dati finali'!H$42,FALSE)</f>
        <v>0.54400000000000004</v>
      </c>
      <c r="H14" s="52">
        <f>VLOOKUP($B14,'[1]Dati finali'!$B$4:$O$40,'[1]Dati finali'!I$42,FALSE)</f>
        <v>0.68075000000000008</v>
      </c>
      <c r="I14" s="47">
        <f>VLOOKUP($B14,'[1]Dati finali'!$B$4:$O$40,'[1]Dati finali'!J$42,FALSE)</f>
        <v>24735.816612986935</v>
      </c>
      <c r="J14" s="47">
        <f>VLOOKUP(B14,'[3]Indicator Scores'!$B$1:$D$181,3,FALSE)</f>
        <v>85.71</v>
      </c>
      <c r="K14" s="53"/>
    </row>
    <row r="15" spans="2:11" x14ac:dyDescent="0.35">
      <c r="B15" s="47" t="s">
        <v>31</v>
      </c>
      <c r="C15" s="49">
        <f>LN(VLOOKUP($B15,'[1]Dati finali'!$B$4:$O$40,'[1]Dati finali'!$N$42,FALSE))</f>
        <v>-5.8091429903140277</v>
      </c>
      <c r="D15" s="50">
        <f>VLOOKUP($B15,'[1]Dati finali'!$B$4:$O$40,'[1]Dati finali'!C$42,FALSE)</f>
        <v>0.36399999999999999</v>
      </c>
      <c r="E15" s="51">
        <f>VLOOKUP($B15,'[1]Dati finali'!$B$4:$O$40,'[1]Dati finali'!E$42,FALSE)</f>
        <v>0.22365000000000002</v>
      </c>
      <c r="F15" s="51">
        <f>VLOOKUP($B15,'[1]Dati finali'!$B$4:$O$40,'[1]Dati finali'!G$42,FALSE)</f>
        <v>1.1052631578947369</v>
      </c>
      <c r="G15" s="50">
        <f>VLOOKUP($B15,'[1]Dati finali'!$B$4:$O$40,'[1]Dati finali'!H$42,FALSE)</f>
        <v>0.38106081573197381</v>
      </c>
      <c r="H15" s="52">
        <f>VLOOKUP($B15,'[1]Dati finali'!$B$4:$O$40,'[1]Dati finali'!I$42,FALSE)</f>
        <v>0.80079999999999996</v>
      </c>
      <c r="I15" s="47">
        <f>VLOOKUP($B15,'[1]Dati finali'!$B$4:$O$40,'[1]Dati finali'!J$42,FALSE)</f>
        <v>33331.449418750446</v>
      </c>
      <c r="J15" s="47">
        <f>VLOOKUP(B15,'[3]Indicator Scores'!$B$1:$D$181,3,FALSE)</f>
        <v>88.91</v>
      </c>
      <c r="K15" s="53"/>
    </row>
    <row r="16" spans="2:11" x14ac:dyDescent="0.35">
      <c r="B16" s="47" t="s">
        <v>8</v>
      </c>
      <c r="C16" s="49">
        <f>LN(VLOOKUP($B16,'[1]Dati finali'!$B$4:$O$40,'[1]Dati finali'!$N$42,FALSE))</f>
        <v>-5.8091429903140277</v>
      </c>
      <c r="D16" s="50">
        <f>VLOOKUP($B16,'[1]Dati finali'!$B$4:$O$40,'[1]Dati finali'!C$42,FALSE)</f>
        <v>0.42499999999999999</v>
      </c>
      <c r="E16" s="51">
        <f>VLOOKUP($B16,'[1]Dati finali'!$B$4:$O$40,'[1]Dati finali'!E$42,FALSE)</f>
        <v>0.18445</v>
      </c>
      <c r="F16" s="51">
        <f>VLOOKUP($B16,'[1]Dati finali'!$B$4:$O$40,'[1]Dati finali'!G$42,FALSE)</f>
        <v>1.0789473684210527</v>
      </c>
      <c r="G16" s="50">
        <f>VLOOKUP($B16,'[1]Dati finali'!$B$4:$O$40,'[1]Dati finali'!H$42,FALSE)</f>
        <v>8.6530612244897956E-2</v>
      </c>
      <c r="H16" s="52">
        <f>VLOOKUP($B16,'[1]Dati finali'!$B$4:$O$40,'[1]Dati finali'!I$42,FALSE)</f>
        <v>0.66835999999999995</v>
      </c>
      <c r="I16" s="47">
        <f>VLOOKUP($B16,'[1]Dati finali'!$B$4:$O$40,'[1]Dati finali'!J$42,FALSE)</f>
        <v>30266.202047392988</v>
      </c>
      <c r="J16" s="47">
        <f>VLOOKUP(B16,'[3]Indicator Scores'!$B$1:$D$181,3,FALSE)</f>
        <v>80.239999999999995</v>
      </c>
      <c r="K16" s="53"/>
    </row>
    <row r="17" spans="2:11" x14ac:dyDescent="0.35">
      <c r="B17" s="47" t="s">
        <v>18</v>
      </c>
      <c r="C17" s="49">
        <f>LN(VLOOKUP($B17,'[1]Dati finali'!$B$4:$O$40,'[1]Dati finali'!$N$42,FALSE))</f>
        <v>-5.2983173665480363</v>
      </c>
      <c r="D17" s="50">
        <f>VLOOKUP($B17,'[1]Dati finali'!$B$4:$O$40,'[1]Dati finali'!C$42,FALSE)</f>
        <v>0.46500000000000002</v>
      </c>
      <c r="E17" s="51">
        <f>VLOOKUP($B17,'[1]Dati finali'!$B$4:$O$40,'[1]Dati finali'!E$42,FALSE)</f>
        <v>0.23299999999999998</v>
      </c>
      <c r="F17" s="51">
        <f>VLOOKUP($B17,'[1]Dati finali'!$B$4:$O$40,'[1]Dati finali'!G$42,FALSE)</f>
        <v>1.2017543859649125</v>
      </c>
      <c r="G17" s="50">
        <f>VLOOKUP($B17,'[1]Dati finali'!$B$4:$O$40,'[1]Dati finali'!H$42,FALSE)</f>
        <v>0.24720394736842105</v>
      </c>
      <c r="H17" s="52">
        <f>VLOOKUP($B17,'[1]Dati finali'!$B$4:$O$40,'[1]Dati finali'!I$42,FALSE)</f>
        <v>0.62946999999999997</v>
      </c>
      <c r="I17" s="47">
        <f>VLOOKUP($B17,'[1]Dati finali'!$B$4:$O$40,'[1]Dati finali'!J$42,FALSE)</f>
        <v>66358.098990725048</v>
      </c>
      <c r="J17" s="47">
        <f>VLOOKUP(B17,'[3]Indicator Scores'!$B$1:$D$181,3,FALSE)</f>
        <v>86.6</v>
      </c>
      <c r="K17" s="53"/>
    </row>
    <row r="18" spans="2:11" x14ac:dyDescent="0.35">
      <c r="B18" s="47" t="s">
        <v>30</v>
      </c>
      <c r="C18" s="49">
        <f>LN(VLOOKUP($B18,'[1]Dati finali'!$B$4:$O$40,'[1]Dati finali'!$N$42,FALSE))</f>
        <v>-5.2983173665480363</v>
      </c>
      <c r="D18" s="50">
        <f>VLOOKUP($B18,'[1]Dati finali'!$B$4:$O$40,'[1]Dati finali'!C$42,FALSE)</f>
        <v>0.32500000000000001</v>
      </c>
      <c r="E18" s="51">
        <f>VLOOKUP($B18,'[1]Dati finali'!$B$4:$O$40,'[1]Dati finali'!E$42,FALSE)</f>
        <v>0.16109999999999999</v>
      </c>
      <c r="F18" s="51">
        <f>VLOOKUP($B18,'[1]Dati finali'!$B$4:$O$40,'[1]Dati finali'!G$42,FALSE)</f>
        <v>1.1578947368421053</v>
      </c>
      <c r="G18" s="50">
        <f>VLOOKUP($B18,'[1]Dati finali'!$B$4:$O$40,'[1]Dati finali'!H$42,FALSE)</f>
        <v>0.30648484848484847</v>
      </c>
      <c r="H18" s="52">
        <f>VLOOKUP($B18,'[1]Dati finali'!$B$4:$O$40,'[1]Dati finali'!I$42,FALSE)</f>
        <v>0.54273000000000005</v>
      </c>
      <c r="I18" s="47">
        <f>VLOOKUP($B18,'[1]Dati finali'!$B$4:$O$40,'[1]Dati finali'!J$42,FALSE)</f>
        <v>30586.152876945034</v>
      </c>
      <c r="J18" s="47">
        <f>VLOOKUP(B18,'[3]Indicator Scores'!$B$1:$D$181,3,FALSE)</f>
        <v>88.98</v>
      </c>
      <c r="K18" s="53"/>
    </row>
    <row r="19" spans="2:11" x14ac:dyDescent="0.35">
      <c r="B19" s="47" t="s">
        <v>16</v>
      </c>
      <c r="C19" s="49">
        <f>LN(VLOOKUP($B19,'[1]Dati finali'!$B$4:$O$40,'[1]Dati finali'!$N$42,FALSE))</f>
        <v>-5.1159958097540823</v>
      </c>
      <c r="D19" s="50">
        <f>VLOOKUP($B19,'[1]Dati finali'!$B$4:$O$40,'[1]Dati finali'!C$42,FALSE)</f>
        <v>0.24100000000000002</v>
      </c>
      <c r="E19" s="51">
        <f>VLOOKUP($B19,'[1]Dati finali'!$B$4:$O$40,'[1]Dati finali'!E$42,FALSE)</f>
        <v>0.11294999999999999</v>
      </c>
      <c r="F19" s="51">
        <f>VLOOKUP($B19,'[1]Dati finali'!$B$4:$O$40,'[1]Dati finali'!G$42,FALSE)</f>
        <v>1.0350877192982457</v>
      </c>
      <c r="G19" s="50">
        <f>VLOOKUP($B19,'[1]Dati finali'!$B$4:$O$40,'[1]Dati finali'!H$42,FALSE)</f>
        <v>0.10078369905956112</v>
      </c>
      <c r="H19" s="52">
        <f>VLOOKUP($B19,'[1]Dati finali'!$B$4:$O$40,'[1]Dati finali'!I$42,FALSE)</f>
        <v>0.71062000000000003</v>
      </c>
      <c r="I19" s="47">
        <f>VLOOKUP($B19,'[1]Dati finali'!$B$4:$O$40,'[1]Dati finali'!J$42,FALSE)</f>
        <v>24656.045439859558</v>
      </c>
      <c r="J19" s="47">
        <f>VLOOKUP(B19,'[3]Indicator Scores'!$B$1:$D$181,3,FALSE)</f>
        <v>84.6</v>
      </c>
      <c r="K19" s="53"/>
    </row>
    <row r="20" spans="2:11" x14ac:dyDescent="0.35">
      <c r="B20" s="47" t="s">
        <v>4</v>
      </c>
      <c r="C20" s="49">
        <f>LN(VLOOKUP($B20,'[1]Dati finali'!$B$4:$O$40,'[1]Dati finali'!$N$42,FALSE))</f>
        <v>-5.8091429903140277</v>
      </c>
      <c r="D20" s="50">
        <f>VLOOKUP($B20,'[1]Dati finali'!$B$4:$O$40,'[1]Dati finali'!C$42,FALSE)</f>
        <v>0.51440529000000002</v>
      </c>
      <c r="E20" s="51">
        <f>VLOOKUP($B20,'[1]Dati finali'!$B$4:$O$40,'[1]Dati finali'!E$42,FALSE)</f>
        <v>0.22807017543859651</v>
      </c>
      <c r="F20" s="51">
        <f>VLOOKUP($B20,'[1]Dati finali'!$B$4:$O$40,'[1]Dati finali'!G$42,FALSE)</f>
        <v>0.92982456140350889</v>
      </c>
      <c r="G20" s="50">
        <f>VLOOKUP($B20,'[1]Dati finali'!$B$4:$O$40,'[1]Dati finali'!H$42,FALSE)</f>
        <v>0.15845754764042702</v>
      </c>
      <c r="H20" s="52">
        <f>VLOOKUP($B20,'[1]Dati finali'!$B$4:$O$40,'[1]Dati finali'!I$42,FALSE)</f>
        <v>0.91535</v>
      </c>
      <c r="I20" s="47">
        <f>VLOOKUP($B20,'[1]Dati finali'!$B$4:$O$40,'[1]Dati finali'!J$42,FALSE)</f>
        <v>37964.025726503154</v>
      </c>
      <c r="J20" s="47">
        <f>VLOOKUP(B20,'[3]Indicator Scores'!$B$1:$D$181,3,FALSE)</f>
        <v>80.59</v>
      </c>
      <c r="K20" s="53"/>
    </row>
    <row r="21" spans="2:11" x14ac:dyDescent="0.35">
      <c r="B21" s="47" t="s">
        <v>0</v>
      </c>
      <c r="C21" s="49">
        <f>LN(VLOOKUP($B21,'[1]Dati finali'!$B$4:$O$40,'[1]Dati finali'!$N$42,FALSE))</f>
        <v>-5.1159958097540823</v>
      </c>
      <c r="D21" s="50">
        <f>VLOOKUP($B21,'[1]Dati finali'!$B$4:$O$40,'[1]Dati finali'!C$42,FALSE)</f>
        <v>0.56714520000000002</v>
      </c>
      <c r="E21" s="51">
        <f>VLOOKUP($B21,'[1]Dati finali'!$B$4:$O$40,'[1]Dati finali'!E$42,FALSE)</f>
        <v>7.6666666666666675E-2</v>
      </c>
      <c r="F21" s="51">
        <f>VLOOKUP($B21,'[1]Dati finali'!$B$4:$O$40,'[1]Dati finali'!G$42,FALSE)</f>
        <v>0.71052631578947378</v>
      </c>
      <c r="G21" s="50">
        <f>VLOOKUP($B21,'[1]Dati finali'!$B$4:$O$40,'[1]Dati finali'!H$42,FALSE)</f>
        <v>0.65241799578693949</v>
      </c>
      <c r="H21" s="52">
        <f>VLOOKUP($B21,'[1]Dati finali'!$B$4:$O$40,'[1]Dati finali'!I$42,FALSE)</f>
        <v>0.81349999999999989</v>
      </c>
      <c r="I21" s="47">
        <f>VLOOKUP($B21,'[1]Dati finali'!$B$4:$O$40,'[1]Dati finali'!J$42,FALSE)</f>
        <v>40969.205896074651</v>
      </c>
      <c r="J21" s="47">
        <f>VLOOKUP(B21,'[3]Indicator Scores'!$B$1:$D$181,3,FALSE)</f>
        <v>85.06</v>
      </c>
      <c r="K21" s="53"/>
    </row>
    <row r="22" spans="2:11" x14ac:dyDescent="0.35">
      <c r="B22" s="47" t="s">
        <v>1</v>
      </c>
      <c r="C22" s="49">
        <f>LN(VLOOKUP($B22,'[1]Dati finali'!$B$4:$O$40,'[1]Dati finali'!$N$42,FALSE))</f>
        <v>-5.1159958097540823</v>
      </c>
      <c r="D22" s="50">
        <f>VLOOKUP($B22,'[1]Dati finali'!$B$4:$O$40,'[1]Dati finali'!C$42,FALSE)</f>
        <v>0.46356799999999998</v>
      </c>
      <c r="E22" s="51">
        <f>VLOOKUP($B22,'[1]Dati finali'!$B$4:$O$40,'[1]Dati finali'!E$42,FALSE)</f>
        <v>0.129</v>
      </c>
      <c r="F22" s="51">
        <f>VLOOKUP($B22,'[1]Dati finali'!$B$4:$O$40,'[1]Dati finali'!G$42,FALSE)</f>
        <v>0.6228070175438597</v>
      </c>
      <c r="G22" s="50">
        <f>VLOOKUP($B22,'[1]Dati finali'!$B$4:$O$40,'[1]Dati finali'!H$42,FALSE)</f>
        <v>0.14652498907518571</v>
      </c>
      <c r="H22" s="52">
        <f>VLOOKUP($B22,'[1]Dati finali'!$B$4:$O$40,'[1]Dati finali'!I$42,FALSE)</f>
        <v>0.82058000000000009</v>
      </c>
      <c r="I22" s="47">
        <f>VLOOKUP($B22,'[1]Dati finali'!$B$4:$O$40,'[1]Dati finali'!J$42,FALSE)</f>
        <v>52220.756109073707</v>
      </c>
      <c r="J22" s="47">
        <f>VLOOKUP("united states of america",'[3]Indicator Scores'!$B$1:$D$181,3,FALSE)</f>
        <v>84.72</v>
      </c>
      <c r="K22" s="53"/>
    </row>
    <row r="23" spans="2:11" x14ac:dyDescent="0.35">
      <c r="B23" s="47" t="s">
        <v>3</v>
      </c>
      <c r="C23" s="49">
        <f>LN(VLOOKUP($B23,'[1]Dati finali'!$B$4:$O$40,'[1]Dati finali'!$N$42,FALSE))</f>
        <v>-4.5098600061837661</v>
      </c>
      <c r="D23" s="50">
        <f>VLOOKUP($B23,'[1]Dati finali'!$B$4:$O$40,'[1]Dati finali'!C$42,FALSE)</f>
        <v>0.47744723999999999</v>
      </c>
      <c r="E23" s="51">
        <f>VLOOKUP($B23,'[1]Dati finali'!$B$4:$O$40,'[1]Dati finali'!E$42,FALSE)</f>
        <v>9.6491228070175447E-2</v>
      </c>
      <c r="F23" s="51">
        <f>VLOOKUP($B23,'[1]Dati finali'!$B$4:$O$40,'[1]Dati finali'!G$42,FALSE)</f>
        <v>1.0701754385964912</v>
      </c>
      <c r="G23" s="50">
        <f>VLOOKUP($B23,'[1]Dati finali'!$B$4:$O$40,'[1]Dati finali'!H$42,FALSE)</f>
        <v>2.8395721925133691E-2</v>
      </c>
      <c r="H23" s="52">
        <f>VLOOKUP($B23,'[1]Dati finali'!$B$4:$O$40,'[1]Dati finali'!I$42,FALSE)</f>
        <v>0.81503000000000003</v>
      </c>
      <c r="I23" s="47">
        <f>VLOOKUP($B23,'[1]Dati finali'!$B$4:$O$40,'[1]Dati finali'!J$42,FALSE)</f>
        <v>33627.430244398442</v>
      </c>
      <c r="J23" s="47">
        <f>VLOOKUP("south korea",'[3]Indicator Scores'!$B$1:$D$181,3,FALSE)</f>
        <v>70.61</v>
      </c>
      <c r="K23" s="53"/>
    </row>
    <row r="24" spans="2:11" x14ac:dyDescent="0.35">
      <c r="B24" s="47" t="s">
        <v>14</v>
      </c>
      <c r="C24" s="49">
        <f>LN(VLOOKUP($B24,'[1]Dati finali'!$B$4:$O$40,'[1]Dati finali'!$N$42,FALSE))</f>
        <v>-4.9618451299268242</v>
      </c>
      <c r="D24" s="50">
        <f>VLOOKUP($B24,'[1]Dati finali'!$B$4:$O$40,'[1]Dati finali'!C$42,FALSE)</f>
        <v>0.28600000000000003</v>
      </c>
      <c r="E24" s="51">
        <f>VLOOKUP($B24,'[1]Dati finali'!$B$4:$O$40,'[1]Dati finali'!E$42,FALSE)</f>
        <v>0.30480000000000002</v>
      </c>
      <c r="F24" s="51">
        <f>VLOOKUP($B24,'[1]Dati finali'!$B$4:$O$40,'[1]Dati finali'!G$42,FALSE)</f>
        <v>1.2192982456140351</v>
      </c>
      <c r="G24" s="50">
        <f>VLOOKUP($B24,'[1]Dati finali'!$B$4:$O$40,'[1]Dati finali'!H$42,FALSE)</f>
        <v>0.29015868125096289</v>
      </c>
      <c r="H24" s="52">
        <f>VLOOKUP($B24,'[1]Dati finali'!$B$4:$O$40,'[1]Dati finali'!I$42,FALSE)</f>
        <v>0.77260999999999991</v>
      </c>
      <c r="I24" s="47">
        <f>VLOOKUP($B24,'[1]Dati finali'!$B$4:$O$40,'[1]Dati finali'!J$42,FALSE)</f>
        <v>44420.07979267578</v>
      </c>
      <c r="J24" s="47">
        <f>VLOOKUP(B24,'[3]Indicator Scores'!$B$1:$D$181,3,FALSE)</f>
        <v>84.26</v>
      </c>
      <c r="K24" s="53"/>
    </row>
    <row r="25" spans="2:11" x14ac:dyDescent="0.35">
      <c r="B25" s="47" t="s">
        <v>13</v>
      </c>
      <c r="C25" s="49">
        <f>LN(VLOOKUP($B25,'[1]Dati finali'!$B$4:$O$40,'[1]Dati finali'!$N$42,FALSE))</f>
        <v>-4.4228486291941369</v>
      </c>
      <c r="D25" s="50">
        <f>VLOOKUP($B25,'[1]Dati finali'!$B$4:$O$40,'[1]Dati finali'!C$42,FALSE)</f>
        <v>0.35200000000000004</v>
      </c>
      <c r="E25" s="51">
        <f>VLOOKUP($B25,'[1]Dati finali'!$B$4:$O$40,'[1]Dati finali'!E$42,FALSE)</f>
        <v>0.17230000000000001</v>
      </c>
      <c r="F25" s="51">
        <f>VLOOKUP($B25,'[1]Dati finali'!$B$4:$O$40,'[1]Dati finali'!G$42,FALSE)</f>
        <v>1.2192982456140351</v>
      </c>
      <c r="G25" s="50">
        <f>VLOOKUP($B25,'[1]Dati finali'!$B$4:$O$40,'[1]Dati finali'!H$42,FALSE)</f>
        <v>0.17483279395900755</v>
      </c>
      <c r="H25" s="52">
        <f>VLOOKUP($B25,'[1]Dati finali'!$B$4:$O$40,'[1]Dati finali'!I$42,FALSE)</f>
        <v>0.80180000000000007</v>
      </c>
      <c r="I25" s="47">
        <f>VLOOKUP($B25,'[1]Dati finali'!$B$4:$O$40,'[1]Dati finali'!J$42,FALSE)</f>
        <v>37588.058140447843</v>
      </c>
      <c r="J25" s="47">
        <f>VLOOKUP(B25,'[3]Indicator Scores'!$B$1:$D$181,3,FALSE)</f>
        <v>88.2</v>
      </c>
      <c r="K25" s="53"/>
    </row>
    <row r="26" spans="2:11" x14ac:dyDescent="0.35">
      <c r="B26" s="47" t="s">
        <v>22</v>
      </c>
      <c r="C26" s="49">
        <f>LN(VLOOKUP($B26,'[1]Dati finali'!$B$4:$O$40,'[1]Dati finali'!$N$42,FALSE))</f>
        <v>-4.9618451299268234</v>
      </c>
      <c r="D26" s="50">
        <f>VLOOKUP($B26,'[1]Dati finali'!$B$4:$O$40,'[1]Dati finali'!C$42,FALSE)</f>
        <v>0.39899999999999997</v>
      </c>
      <c r="E26" s="51">
        <f>VLOOKUP($B26,'[1]Dati finali'!$B$4:$O$40,'[1]Dati finali'!E$42,FALSE)</f>
        <v>0.16165000000000002</v>
      </c>
      <c r="F26" s="51">
        <f>VLOOKUP($B26,'[1]Dati finali'!$B$4:$O$40,'[1]Dati finali'!G$42,FALSE)</f>
        <v>1.0438596491228072</v>
      </c>
      <c r="G26" s="50">
        <f>VLOOKUP($B26,'[1]Dati finali'!$B$4:$O$40,'[1]Dati finali'!H$42,FALSE)</f>
        <v>0.19813043478260869</v>
      </c>
      <c r="H26" s="52">
        <f>VLOOKUP($B26,'[1]Dati finali'!$B$4:$O$40,'[1]Dati finali'!I$42,FALSE)</f>
        <v>0.90727000000000002</v>
      </c>
      <c r="I26" s="47">
        <f>VLOOKUP($B26,'[1]Dati finali'!$B$4:$O$40,'[1]Dati finali'!J$42,FALSE)</f>
        <v>91004.175298679198</v>
      </c>
      <c r="J26" s="47">
        <f>VLOOKUP(B26,'[3]Indicator Scores'!$B$1:$D$181,3,FALSE)</f>
        <v>86.58</v>
      </c>
      <c r="K26" s="53"/>
    </row>
    <row r="27" spans="2:11" x14ac:dyDescent="0.35">
      <c r="B27" s="47" t="s">
        <v>34</v>
      </c>
      <c r="C27" s="49">
        <f>LN(VLOOKUP($B27,'[1]Dati finali'!$B$4:$O$40,'[1]Dati finali'!$N$42,FALSE))</f>
        <v>-5.2983173665480363</v>
      </c>
      <c r="D27" s="50">
        <f>VLOOKUP($B27,'[1]Dati finali'!$B$4:$O$40,'[1]Dati finali'!C$42,FALSE)</f>
        <v>0.42799999999999999</v>
      </c>
      <c r="E27" s="51">
        <f>VLOOKUP($B27,'[1]Dati finali'!$B$4:$O$40,'[1]Dati finali'!E$42,FALSE)</f>
        <v>0.18109999999999998</v>
      </c>
      <c r="F27" s="51">
        <f>VLOOKUP($B27,'[1]Dati finali'!$B$4:$O$40,'[1]Dati finali'!G$42,FALSE)</f>
        <v>1.2807017543859649</v>
      </c>
      <c r="G27" s="50">
        <f>VLOOKUP($B27,'[1]Dati finali'!$B$4:$O$40,'[1]Dati finali'!H$42,FALSE)</f>
        <v>0.24521508544490278</v>
      </c>
      <c r="H27" s="52">
        <f>VLOOKUP($B27,'[1]Dati finali'!$B$4:$O$40,'[1]Dati finali'!I$42,FALSE)</f>
        <v>0.83143</v>
      </c>
      <c r="I27" s="47">
        <f>VLOOKUP($B27,'[1]Dati finali'!$B$4:$O$40,'[1]Dati finali'!J$42,FALSE)</f>
        <v>37955.073294435715</v>
      </c>
      <c r="J27" s="47">
        <f>VLOOKUP(B27,'[3]Indicator Scores'!$B$1:$D$181,3,FALSE)</f>
        <v>87.38</v>
      </c>
      <c r="K27" s="53"/>
    </row>
    <row r="28" spans="2:11" x14ac:dyDescent="0.35">
      <c r="B28" s="47" t="s">
        <v>27</v>
      </c>
      <c r="C28" s="49">
        <f>LN(VLOOKUP($B28,'[1]Dati finali'!$B$4:$O$40,'[1]Dati finali'!$N$42,FALSE))</f>
        <v>-4.8283137373023015</v>
      </c>
      <c r="D28" s="50">
        <f>VLOOKUP($B28,'[1]Dati finali'!$B$4:$O$40,'[1]Dati finali'!C$42,FALSE)</f>
        <v>0.24</v>
      </c>
      <c r="E28" s="51">
        <f>VLOOKUP($B28,'[1]Dati finali'!$B$4:$O$40,'[1]Dati finali'!E$42,FALSE)</f>
        <v>0.22570000000000001</v>
      </c>
      <c r="F28" s="51">
        <f>VLOOKUP($B28,'[1]Dati finali'!$B$4:$O$40,'[1]Dati finali'!G$42,FALSE)</f>
        <v>1.3508771929824563</v>
      </c>
      <c r="G28" s="50">
        <f>VLOOKUP($B28,'[1]Dati finali'!$B$4:$O$40,'[1]Dati finali'!H$42,FALSE)</f>
        <v>0.53502487562189049</v>
      </c>
      <c r="H28" s="52">
        <f>VLOOKUP($B28,'[1]Dati finali'!$B$4:$O$40,'[1]Dati finali'!I$42,FALSE)</f>
        <v>0.64651999999999998</v>
      </c>
      <c r="I28" s="47">
        <f>VLOOKUP($B28,'[1]Dati finali'!$B$4:$O$40,'[1]Dati finali'!J$42,FALSE)</f>
        <v>27783.081655469832</v>
      </c>
      <c r="J28" s="47">
        <f>VLOOKUP(B28,'[3]Indicator Scores'!$B$1:$D$181,3,FALSE)</f>
        <v>88.63</v>
      </c>
      <c r="K28" s="53"/>
    </row>
    <row r="29" spans="2:11" x14ac:dyDescent="0.35">
      <c r="B29" s="47" t="s">
        <v>5</v>
      </c>
      <c r="C29" s="49">
        <f>LN(VLOOKUP($B29,'[1]Dati finali'!$B$4:$O$40,'[1]Dati finali'!$N$42,FALSE))</f>
        <v>-4.1997050778799272</v>
      </c>
      <c r="D29" s="50">
        <f>VLOOKUP($B29,'[1]Dati finali'!$B$4:$O$40,'[1]Dati finali'!C$42,FALSE)</f>
        <v>0.32400000000000001</v>
      </c>
      <c r="E29" s="51">
        <f>VLOOKUP($B29,'[1]Dati finali'!$B$4:$O$40,'[1]Dati finali'!E$42,FALSE)</f>
        <v>0.19640000000000002</v>
      </c>
      <c r="F29" s="51">
        <f>VLOOKUP($B29,'[1]Dati finali'!$B$4:$O$40,'[1]Dati finali'!G$42,FALSE)</f>
        <v>1.0526315789473684</v>
      </c>
      <c r="G29" s="50">
        <f>VLOOKUP($B29,'[1]Dati finali'!$B$4:$O$40,'[1]Dati finali'!H$42,FALSE)</f>
        <v>0.74774668630338736</v>
      </c>
      <c r="H29" s="52">
        <f>VLOOKUP($B29,'[1]Dati finali'!$B$4:$O$40,'[1]Dati finali'!I$42,FALSE)</f>
        <v>0.58094000000000001</v>
      </c>
      <c r="I29" s="47">
        <f>VLOOKUP($B29,'[1]Dati finali'!$B$4:$O$40,'[1]Dati finali'!J$42,FALSE)</f>
        <v>45962.942412958422</v>
      </c>
      <c r="J29" s="47">
        <f>VLOOKUP(B29,'[3]Indicator Scores'!$B$1:$D$181,3,FALSE)</f>
        <v>86.64</v>
      </c>
      <c r="K29" s="53"/>
    </row>
    <row r="30" spans="2:11" x14ac:dyDescent="0.35">
      <c r="B30" s="47" t="s">
        <v>2</v>
      </c>
      <c r="C30" s="49">
        <f>LN(VLOOKUP($B30,'[1]Dati finali'!$B$4:$O$40,'[1]Dati finali'!$N$42,FALSE))</f>
        <v>-4.0173835210859723</v>
      </c>
      <c r="D30" s="50">
        <f>VLOOKUP($B30,'[1]Dati finali'!$B$4:$O$40,'[1]Dati finali'!C$42,FALSE)</f>
        <v>9.6811743000000006E-2</v>
      </c>
      <c r="E30" s="51">
        <f>VLOOKUP($B30,'[1]Dati finali'!$B$4:$O$40,'[1]Dati finali'!E$42,FALSE)</f>
        <v>6.8241469816272965E-2</v>
      </c>
      <c r="F30" s="51">
        <f>VLOOKUP($B30,'[1]Dati finali'!$B$4:$O$40,'[1]Dati finali'!G$42,FALSE)</f>
        <v>0.8421052631578948</v>
      </c>
      <c r="G30" s="50">
        <f>VLOOKUP($B30,'[1]Dati finali'!$B$4:$O$40,'[1]Dati finali'!H$42,FALSE)</f>
        <v>0.24825304897932565</v>
      </c>
      <c r="H30" s="52">
        <f>VLOOKUP($B30,'[1]Dati finali'!$B$4:$O$40,'[1]Dati finali'!I$42,FALSE)</f>
        <v>0.5796</v>
      </c>
      <c r="I30" s="47">
        <f>VLOOKUP($B30,'[1]Dati finali'!$B$4:$O$40,'[1]Dati finali'!J$42,FALSE)</f>
        <v>14742.756017137894</v>
      </c>
      <c r="J30" s="47">
        <f>VLOOKUP(B30,'[3]Indicator Scores'!$B$1:$D$181,3,FALSE)</f>
        <v>65.099999999999994</v>
      </c>
      <c r="K30" s="53"/>
    </row>
    <row r="31" spans="2:11" x14ac:dyDescent="0.35">
      <c r="B31" s="47" t="s">
        <v>24</v>
      </c>
      <c r="C31" s="49">
        <f>LN(VLOOKUP($B31,'[1]Dati finali'!$B$4:$O$40,'[1]Dati finali'!$N$42,FALSE))</f>
        <v>-3.9633162998156966</v>
      </c>
      <c r="D31" s="50">
        <f>VLOOKUP($B31,'[1]Dati finali'!$B$4:$O$40,'[1]Dati finali'!C$42,FALSE)</f>
        <v>0.37200000000000005</v>
      </c>
      <c r="E31" s="51">
        <f>VLOOKUP($B31,'[1]Dati finali'!$B$4:$O$40,'[1]Dati finali'!E$42,FALSE)</f>
        <v>0.15589999999999998</v>
      </c>
      <c r="F31" s="51">
        <f>VLOOKUP($B31,'[1]Dati finali'!$B$4:$O$40,'[1]Dati finali'!G$42,FALSE)</f>
        <v>1.4736842105263159</v>
      </c>
      <c r="G31" s="50">
        <f>VLOOKUP($B31,'[1]Dati finali'!$B$4:$O$40,'[1]Dati finali'!H$42,FALSE)</f>
        <v>0.12103298611111112</v>
      </c>
      <c r="H31" s="52">
        <f>VLOOKUP($B31,'[1]Dati finali'!$B$4:$O$40,'[1]Dati finali'!I$42,FALSE)</f>
        <v>0.91076999999999997</v>
      </c>
      <c r="I31" s="47">
        <f>VLOOKUP($B31,'[1]Dati finali'!$B$4:$O$40,'[1]Dati finali'!J$42,FALSE)</f>
        <v>46055.498481981653</v>
      </c>
      <c r="J31" s="47">
        <f>VLOOKUP(B31,'[3]Indicator Scores'!$B$1:$D$181,3,FALSE)</f>
        <v>82.03</v>
      </c>
      <c r="K31" s="53"/>
    </row>
    <row r="32" spans="2:11" x14ac:dyDescent="0.35">
      <c r="B32" s="47" t="s">
        <v>12</v>
      </c>
      <c r="C32" s="49">
        <f>LN(VLOOKUP($B32,'[1]Dati finali'!$B$4:$O$40,'[1]Dati finali'!$N$42,FALSE))</f>
        <v>-5.521460917862246</v>
      </c>
      <c r="D32" s="50">
        <f>VLOOKUP($B32,'[1]Dati finali'!$B$4:$O$40,'[1]Dati finali'!C$42,FALSE)</f>
        <v>0.43700000000000006</v>
      </c>
      <c r="E32" s="51">
        <f>VLOOKUP($B32,'[1]Dati finali'!$B$4:$O$40,'[1]Dati finali'!E$42,FALSE)</f>
        <v>0.15899999999999997</v>
      </c>
      <c r="F32" s="51">
        <f>VLOOKUP($B32,'[1]Dati finali'!$B$4:$O$40,'[1]Dati finali'!G$42,FALSE)</f>
        <v>1.2719298245614037</v>
      </c>
      <c r="G32" s="50">
        <f>VLOOKUP($B32,'[1]Dati finali'!$B$4:$O$40,'[1]Dati finali'!H$42,FALSE)</f>
        <v>0.4419622093023256</v>
      </c>
      <c r="H32" s="52">
        <f>VLOOKUP($B32,'[1]Dati finali'!$B$4:$O$40,'[1]Dati finali'!I$42,FALSE)</f>
        <v>0.85325000000000006</v>
      </c>
      <c r="I32" s="47">
        <f>VLOOKUP($B32,'[1]Dati finali'!$B$4:$O$40,'[1]Dati finali'!J$42,FALSE)</f>
        <v>39356.000800448739</v>
      </c>
      <c r="J32" s="47">
        <f>VLOOKUP(B32,'[3]Indicator Scores'!$B$1:$D$181,3,FALSE)</f>
        <v>90.68</v>
      </c>
      <c r="K32" s="53"/>
    </row>
    <row r="33" spans="2:11" x14ac:dyDescent="0.35">
      <c r="B33" s="47" t="s">
        <v>33</v>
      </c>
      <c r="C33" s="49">
        <f>LN(VLOOKUP($B33,'[1]Dati finali'!$B$4:$O$40,'[1]Dati finali'!$N$42,FALSE))</f>
        <v>-4.1997050778799272</v>
      </c>
      <c r="D33" s="50">
        <f>VLOOKUP($B33,'[1]Dati finali'!$B$4:$O$40,'[1]Dati finali'!C$42,FALSE)</f>
        <v>0.42599999999999999</v>
      </c>
      <c r="E33" s="51">
        <f>VLOOKUP($B33,'[1]Dati finali'!$B$4:$O$40,'[1]Dati finali'!E$42,FALSE)</f>
        <v>0.17543859649122809</v>
      </c>
      <c r="F33" s="51">
        <f>VLOOKUP($B33,'[1]Dati finali'!$B$4:$O$40,'[1]Dati finali'!G$42,FALSE)</f>
        <v>1.2719298245614037</v>
      </c>
      <c r="G33" s="50">
        <f>VLOOKUP($B33,'[1]Dati finali'!$B$4:$O$40,'[1]Dati finali'!H$42,FALSE)</f>
        <v>0.56096439169139467</v>
      </c>
      <c r="H33" s="52">
        <f>VLOOKUP($B33,'[1]Dati finali'!$B$4:$O$40,'[1]Dati finali'!I$42,FALSE)</f>
        <v>0.73760999999999999</v>
      </c>
      <c r="I33" s="47">
        <f>VLOOKUP($B33,'[1]Dati finali'!$B$4:$O$40,'[1]Dati finali'!J$42,FALSE)</f>
        <v>56765.024125018397</v>
      </c>
      <c r="J33" s="47">
        <f>VLOOKUP(B33,'[3]Indicator Scores'!$B$1:$D$181,3,FALSE)</f>
        <v>86.93</v>
      </c>
      <c r="K33" s="53"/>
    </row>
    <row r="34" spans="2:11" x14ac:dyDescent="0.35">
      <c r="B34" s="47" t="s">
        <v>10</v>
      </c>
      <c r="C34" s="49">
        <f>LN(VLOOKUP($B34,'[1]Dati finali'!$B$4:$O$40,'[1]Dati finali'!$N$42,FALSE))</f>
        <v>-5.8091429903140277</v>
      </c>
      <c r="D34" s="50">
        <f>VLOOKUP($B34,'[1]Dati finali'!$B$4:$O$40,'[1]Dati finali'!C$42,FALSE)</f>
        <v>0.39100000000000001</v>
      </c>
      <c r="E34" s="51">
        <f>VLOOKUP($B34,'[1]Dati finali'!$B$4:$O$40,'[1]Dati finali'!E$42,FALSE)</f>
        <v>0.30295</v>
      </c>
      <c r="F34" s="51">
        <f>VLOOKUP($B34,'[1]Dati finali'!$B$4:$O$40,'[1]Dati finali'!G$42,FALSE)</f>
        <v>1.3596491228070178</v>
      </c>
      <c r="G34" s="50">
        <f>VLOOKUP($B34,'[1]Dati finali'!$B$4:$O$40,'[1]Dati finali'!H$42,FALSE)</f>
        <v>0.60297712418300653</v>
      </c>
      <c r="H34" s="52">
        <f>VLOOKUP($B34,'[1]Dati finali'!$B$4:$O$40,'[1]Dati finali'!I$42,FALSE)</f>
        <v>0.87757000000000007</v>
      </c>
      <c r="I34" s="47">
        <f>VLOOKUP($B34,'[1]Dati finali'!$B$4:$O$40,'[1]Dati finali'!J$42,FALSE)</f>
        <v>45056.267280748551</v>
      </c>
      <c r="J34" s="47">
        <f>VLOOKUP(B34,'[3]Indicator Scores'!$B$1:$D$181,3,FALSE)</f>
        <v>89.21</v>
      </c>
      <c r="K34" s="53"/>
    </row>
    <row r="35" spans="2:11" x14ac:dyDescent="0.35">
      <c r="B35" s="47" t="s">
        <v>32</v>
      </c>
      <c r="C35" s="49">
        <f>LN(VLOOKUP($B35,'[1]Dati finali'!$B$4:$O$40,'[1]Dati finali'!$N$42,FALSE))</f>
        <v>-4.5098600061837661</v>
      </c>
      <c r="D35" s="50">
        <f>VLOOKUP($B35,'[1]Dati finali'!$B$4:$O$40,'[1]Dati finali'!C$42,FALSE)</f>
        <v>0.41899999999999998</v>
      </c>
      <c r="E35" s="51">
        <f>VLOOKUP($B35,'[1]Dati finali'!$B$4:$O$40,'[1]Dati finali'!E$42,FALSE)</f>
        <v>0.19645000000000001</v>
      </c>
      <c r="F35" s="51">
        <f>VLOOKUP($B35,'[1]Dati finali'!$B$4:$O$40,'[1]Dati finali'!G$42,FALSE)</f>
        <v>1.2456140350877194</v>
      </c>
      <c r="G35" s="50">
        <f>VLOOKUP($B35,'[1]Dati finali'!$B$4:$O$40,'[1]Dati finali'!H$42,FALSE)</f>
        <v>0.57096156310057655</v>
      </c>
      <c r="H35" s="52">
        <f>VLOOKUP($B35,'[1]Dati finali'!$B$4:$O$40,'[1]Dati finali'!I$42,FALSE)</f>
        <v>0.87146000000000001</v>
      </c>
      <c r="I35" s="47">
        <f>VLOOKUP($B35,'[1]Dati finali'!$B$4:$O$40,'[1]Dati finali'!J$42,FALSE)</f>
        <v>44042.249785595603</v>
      </c>
      <c r="J35" s="47">
        <f>VLOOKUP(B35,'[3]Indicator Scores'!$B$1:$D$181,3,FALSE)</f>
        <v>90.43</v>
      </c>
      <c r="K35" s="53"/>
    </row>
    <row r="36" spans="2:11" x14ac:dyDescent="0.35">
      <c r="B36" s="47" t="s">
        <v>17</v>
      </c>
      <c r="C36" s="49">
        <f>LN(VLOOKUP($B36,'[1]Dati finali'!$B$4:$O$40,'[1]Dati finali'!$N$42,FALSE))</f>
        <v>-3.2188758248682006</v>
      </c>
      <c r="D36" s="50">
        <f>VLOOKUP($B36,'[1]Dati finali'!$B$4:$O$40,'[1]Dati finali'!C$42,FALSE)</f>
        <v>0.42499999999999999</v>
      </c>
      <c r="E36" s="51">
        <f>VLOOKUP($B36,'[1]Dati finali'!$B$4:$O$40,'[1]Dati finali'!E$42,FALSE)</f>
        <v>0.15579999999999999</v>
      </c>
      <c r="F36" s="51">
        <f>VLOOKUP($B36,'[1]Dati finali'!$B$4:$O$40,'[1]Dati finali'!G$42,FALSE)</f>
        <v>1.4824561403508774</v>
      </c>
      <c r="G36" s="50">
        <f>VLOOKUP($B36,'[1]Dati finali'!$B$4:$O$40,'[1]Dati finali'!H$42,FALSE)</f>
        <v>0.99986000000000008</v>
      </c>
      <c r="H36" s="52">
        <f>VLOOKUP($B36,'[1]Dati finali'!$B$4:$O$40,'[1]Dati finali'!I$42,FALSE)</f>
        <v>0.93772999999999995</v>
      </c>
      <c r="I36" s="47">
        <f>VLOOKUP($B36,'[1]Dati finali'!$B$4:$O$40,'[1]Dati finali'!J$42,FALSE)</f>
        <v>46625.174468334641</v>
      </c>
      <c r="J36" s="47">
        <f>VLOOKUP(B36,'[3]Indicator Scores'!$B$1:$D$181,3,FALSE)</f>
        <v>90.51</v>
      </c>
      <c r="K36" s="53"/>
    </row>
    <row r="37" spans="2:11" x14ac:dyDescent="0.35">
      <c r="B37" s="47" t="s">
        <v>25</v>
      </c>
      <c r="C37" s="49">
        <f>LN(VLOOKUP($B37,'[1]Dati finali'!$B$4:$O$40,'[1]Dati finali'!$N$42,FALSE))</f>
        <v>-1.5702171992808189</v>
      </c>
      <c r="D37" s="50">
        <f>VLOOKUP($B37,'[1]Dati finali'!$B$4:$O$40,'[1]Dati finali'!C$42,FALSE)</f>
        <v>0.43200000000000005</v>
      </c>
      <c r="E37" s="51">
        <f>VLOOKUP($B37,'[1]Dati finali'!$B$4:$O$40,'[1]Dati finali'!E$42,FALSE)</f>
        <v>0.16239999999999999</v>
      </c>
      <c r="F37" s="51">
        <f>VLOOKUP($B37,'[1]Dati finali'!$B$4:$O$40,'[1]Dati finali'!G$42,FALSE)</f>
        <v>1.56140350877193</v>
      </c>
      <c r="G37" s="50">
        <f>VLOOKUP($B37,'[1]Dati finali'!$B$4:$O$40,'[1]Dati finali'!H$42,FALSE)</f>
        <v>0.97569731543624161</v>
      </c>
      <c r="H37" s="52">
        <f>VLOOKUP($B37,'[1]Dati finali'!$B$4:$O$40,'[1]Dati finali'!I$42,FALSE)</f>
        <v>0.81870999999999994</v>
      </c>
      <c r="I37" s="47">
        <f>VLOOKUP($B37,'[1]Dati finali'!$B$4:$O$40,'[1]Dati finali'!J$42,FALSE)</f>
        <v>53872.17663996949</v>
      </c>
      <c r="J37" s="47">
        <f>VLOOKUP(B37,'[3]Indicator Scores'!$B$1:$D$181,3,FALSE)</f>
        <v>86.9</v>
      </c>
      <c r="K37" s="53"/>
    </row>
    <row r="41" spans="2:11" x14ac:dyDescent="0.35">
      <c r="B41" s="47" t="s">
        <v>46</v>
      </c>
    </row>
    <row r="42" spans="2:11" ht="15" thickBot="1" x14ac:dyDescent="0.4"/>
    <row r="43" spans="2:11" x14ac:dyDescent="0.35">
      <c r="B43" s="39" t="s">
        <v>47</v>
      </c>
      <c r="C43" s="39"/>
    </row>
    <row r="44" spans="2:11" x14ac:dyDescent="0.35">
      <c r="B44" s="36" t="s">
        <v>48</v>
      </c>
      <c r="C44" s="36">
        <v>0.79723311421509369</v>
      </c>
    </row>
    <row r="45" spans="2:11" x14ac:dyDescent="0.35">
      <c r="B45" s="36" t="s">
        <v>49</v>
      </c>
      <c r="C45" s="36">
        <v>0.63558063840109658</v>
      </c>
    </row>
    <row r="46" spans="2:11" x14ac:dyDescent="0.35">
      <c r="B46" s="36" t="s">
        <v>50</v>
      </c>
      <c r="C46" s="36">
        <v>0.53746773335523801</v>
      </c>
    </row>
    <row r="47" spans="2:11" x14ac:dyDescent="0.35">
      <c r="B47" s="36" t="s">
        <v>51</v>
      </c>
      <c r="C47" s="36">
        <v>0.76191578154136186</v>
      </c>
    </row>
    <row r="48" spans="2:11" ht="15" thickBot="1" x14ac:dyDescent="0.4">
      <c r="B48" s="37" t="s">
        <v>52</v>
      </c>
      <c r="C48" s="37">
        <v>34</v>
      </c>
    </row>
    <row r="50" spans="2:10" ht="15" thickBot="1" x14ac:dyDescent="0.4">
      <c r="B50" s="47" t="s">
        <v>53</v>
      </c>
    </row>
    <row r="51" spans="2:10" x14ac:dyDescent="0.35">
      <c r="B51" s="38"/>
      <c r="C51" s="38" t="s">
        <v>58</v>
      </c>
      <c r="D51" s="38" t="s">
        <v>59</v>
      </c>
      <c r="E51" s="38" t="s">
        <v>60</v>
      </c>
      <c r="F51" s="38" t="s">
        <v>61</v>
      </c>
      <c r="G51" s="38" t="s">
        <v>62</v>
      </c>
    </row>
    <row r="52" spans="2:10" x14ac:dyDescent="0.35">
      <c r="B52" s="36" t="s">
        <v>54</v>
      </c>
      <c r="C52" s="36">
        <v>7</v>
      </c>
      <c r="D52" s="36">
        <v>26.324280043556982</v>
      </c>
      <c r="E52" s="36">
        <v>3.7606114347938546</v>
      </c>
      <c r="F52" s="36">
        <v>6.478053402903746</v>
      </c>
      <c r="G52" s="36">
        <v>1.7895224163505747E-4</v>
      </c>
    </row>
    <row r="53" spans="2:10" x14ac:dyDescent="0.35">
      <c r="B53" s="36" t="s">
        <v>55</v>
      </c>
      <c r="C53" s="36">
        <v>26</v>
      </c>
      <c r="D53" s="36">
        <v>15.093407112206393</v>
      </c>
      <c r="E53" s="36">
        <v>0.5805156581617843</v>
      </c>
      <c r="F53" s="36"/>
      <c r="G53" s="36"/>
    </row>
    <row r="54" spans="2:10" ht="15" thickBot="1" x14ac:dyDescent="0.4">
      <c r="B54" s="37" t="s">
        <v>56</v>
      </c>
      <c r="C54" s="37">
        <v>33</v>
      </c>
      <c r="D54" s="37">
        <v>41.417687155763375</v>
      </c>
      <c r="E54" s="37"/>
      <c r="F54" s="37"/>
      <c r="G54" s="37"/>
    </row>
    <row r="55" spans="2:10" ht="15" thickBot="1" x14ac:dyDescent="0.4"/>
    <row r="56" spans="2:10" x14ac:dyDescent="0.35">
      <c r="B56" s="38"/>
      <c r="C56" s="38" t="s">
        <v>63</v>
      </c>
      <c r="D56" s="38" t="s">
        <v>51</v>
      </c>
      <c r="E56" s="38" t="s">
        <v>64</v>
      </c>
      <c r="F56" s="38" t="s">
        <v>65</v>
      </c>
      <c r="G56" s="38" t="s">
        <v>66</v>
      </c>
      <c r="H56" s="38" t="s">
        <v>67</v>
      </c>
      <c r="I56" s="38" t="s">
        <v>68</v>
      </c>
      <c r="J56" s="38" t="s">
        <v>69</v>
      </c>
    </row>
    <row r="57" spans="2:10" x14ac:dyDescent="0.35">
      <c r="B57" s="36" t="s">
        <v>57</v>
      </c>
      <c r="C57" s="36">
        <v>-1.2138078249223643</v>
      </c>
      <c r="D57" s="36">
        <v>2.4096732998514141</v>
      </c>
      <c r="E57" s="36">
        <v>-0.50372298394027537</v>
      </c>
      <c r="F57" s="36">
        <v>0.61869761629925479</v>
      </c>
      <c r="G57" s="36">
        <v>-6.1669622302786609</v>
      </c>
      <c r="H57" s="36">
        <v>3.7393465804339323</v>
      </c>
      <c r="I57" s="36">
        <v>-6.1669622302786609</v>
      </c>
      <c r="J57" s="36">
        <v>3.7393465804339323</v>
      </c>
    </row>
    <row r="58" spans="2:10" x14ac:dyDescent="0.35">
      <c r="B58" s="36" t="s">
        <v>35</v>
      </c>
      <c r="C58" s="36">
        <v>0.69494287188174397</v>
      </c>
      <c r="D58" s="36">
        <v>1.6928277893001098</v>
      </c>
      <c r="E58" s="36">
        <v>0.41052189494659952</v>
      </c>
      <c r="F58" s="36">
        <v>0.68478667146037475</v>
      </c>
      <c r="G58" s="36">
        <v>-2.7847144835773667</v>
      </c>
      <c r="H58" s="36">
        <v>4.1746002273408545</v>
      </c>
      <c r="I58" s="36">
        <v>-2.7847144835773667</v>
      </c>
      <c r="J58" s="36">
        <v>4.1746002273408545</v>
      </c>
    </row>
    <row r="59" spans="2:10" x14ac:dyDescent="0.35">
      <c r="B59" s="36" t="s">
        <v>37</v>
      </c>
      <c r="C59" s="36">
        <v>-5.1781656254042909</v>
      </c>
      <c r="D59" s="36">
        <v>2.7434160896431288</v>
      </c>
      <c r="E59" s="36">
        <v>-1.8874882468440584</v>
      </c>
      <c r="F59" s="36">
        <v>7.030563876093289E-2</v>
      </c>
      <c r="G59" s="36">
        <v>-10.817338160112257</v>
      </c>
      <c r="H59" s="36">
        <v>0.46100690930367527</v>
      </c>
      <c r="I59" s="36">
        <v>-10.817338160112257</v>
      </c>
      <c r="J59" s="36">
        <v>0.46100690930367527</v>
      </c>
    </row>
    <row r="60" spans="2:10" x14ac:dyDescent="0.35">
      <c r="B60" s="36" t="s">
        <v>39</v>
      </c>
      <c r="C60" s="36">
        <v>2.0784498703779963</v>
      </c>
      <c r="D60" s="36">
        <v>0.85934177720354055</v>
      </c>
      <c r="E60" s="36">
        <v>2.4186533525015652</v>
      </c>
      <c r="F60" s="36">
        <v>2.287982639224807E-2</v>
      </c>
      <c r="G60" s="36">
        <v>0.31204754948043378</v>
      </c>
      <c r="H60" s="36">
        <v>3.8448521912755589</v>
      </c>
      <c r="I60" s="36">
        <v>0.31204754948043378</v>
      </c>
      <c r="J60" s="36">
        <v>3.8448521912755589</v>
      </c>
    </row>
    <row r="61" spans="2:10" x14ac:dyDescent="0.35">
      <c r="B61" s="36" t="s">
        <v>40</v>
      </c>
      <c r="C61" s="36">
        <v>2.3522576019155417</v>
      </c>
      <c r="D61" s="36">
        <v>0.63830688604997288</v>
      </c>
      <c r="E61" s="36">
        <v>3.6851515365469267</v>
      </c>
      <c r="F61" s="36">
        <v>1.0567409410860166E-3</v>
      </c>
      <c r="G61" s="36">
        <v>1.0401990067513607</v>
      </c>
      <c r="H61" s="36">
        <v>3.6643161970797227</v>
      </c>
      <c r="I61" s="36">
        <v>1.0401990067513607</v>
      </c>
      <c r="J61" s="36">
        <v>3.6643161970797227</v>
      </c>
    </row>
    <row r="62" spans="2:10" x14ac:dyDescent="0.35">
      <c r="B62" s="36" t="s">
        <v>41</v>
      </c>
      <c r="C62" s="36">
        <v>1.05875806465263</v>
      </c>
      <c r="D62" s="36">
        <v>1.3407198882489642</v>
      </c>
      <c r="E62" s="36">
        <v>0.78969371151449985</v>
      </c>
      <c r="F62" s="36">
        <v>0.43684979575649852</v>
      </c>
      <c r="G62" s="36">
        <v>-1.697131134617099</v>
      </c>
      <c r="H62" s="36">
        <v>3.814647263922359</v>
      </c>
      <c r="I62" s="36">
        <v>-1.697131134617099</v>
      </c>
      <c r="J62" s="36">
        <v>3.814647263922359</v>
      </c>
    </row>
    <row r="63" spans="2:10" x14ac:dyDescent="0.35">
      <c r="B63" s="36" t="s">
        <v>42</v>
      </c>
      <c r="C63" s="36">
        <v>2.6201364441475474E-5</v>
      </c>
      <c r="D63" s="36">
        <v>1.1578019681825537E-5</v>
      </c>
      <c r="E63" s="36">
        <v>2.2630264208830777</v>
      </c>
      <c r="F63" s="36">
        <v>3.2215115840300478E-2</v>
      </c>
      <c r="G63" s="36">
        <v>2.402404144296491E-6</v>
      </c>
      <c r="H63" s="36">
        <v>5.000032473865446E-5</v>
      </c>
      <c r="I63" s="36">
        <v>2.402404144296491E-6</v>
      </c>
      <c r="J63" s="36">
        <v>5.000032473865446E-5</v>
      </c>
    </row>
    <row r="64" spans="2:10" ht="15" thickBot="1" x14ac:dyDescent="0.4">
      <c r="B64" s="37" t="s">
        <v>121</v>
      </c>
      <c r="C64" s="37">
        <v>-9.8702286817978144E-2</v>
      </c>
      <c r="D64" s="37">
        <v>3.0149884627334051E-2</v>
      </c>
      <c r="E64" s="37">
        <v>-3.2737202161130035</v>
      </c>
      <c r="F64" s="37">
        <v>2.9991814247849803E-3</v>
      </c>
      <c r="G64" s="37">
        <v>-0.1606762622411495</v>
      </c>
      <c r="H64" s="37">
        <v>-3.6728311394806791E-2</v>
      </c>
      <c r="I64" s="37">
        <v>-0.1606762622411495</v>
      </c>
      <c r="J64" s="37">
        <v>-3.6728311394806791E-2</v>
      </c>
    </row>
    <row r="68" spans="2:4" x14ac:dyDescent="0.35">
      <c r="B68" s="47" t="s">
        <v>70</v>
      </c>
    </row>
    <row r="69" spans="2:4" ht="15" thickBot="1" x14ac:dyDescent="0.4"/>
    <row r="70" spans="2:4" x14ac:dyDescent="0.35">
      <c r="B70" s="38" t="s">
        <v>71</v>
      </c>
      <c r="C70" s="38" t="s">
        <v>82</v>
      </c>
      <c r="D70" s="38" t="s">
        <v>73</v>
      </c>
    </row>
    <row r="71" spans="2:4" x14ac:dyDescent="0.35">
      <c r="B71" s="36">
        <v>1</v>
      </c>
      <c r="C71" s="36">
        <v>-6.1492968280287563</v>
      </c>
      <c r="D71" s="36">
        <v>-0.75845845095338049</v>
      </c>
    </row>
    <row r="72" spans="2:4" x14ac:dyDescent="0.35">
      <c r="B72" s="36">
        <v>2</v>
      </c>
      <c r="C72" s="36">
        <v>-6.5089393379830307</v>
      </c>
      <c r="D72" s="36">
        <v>-0.39881594099910611</v>
      </c>
    </row>
    <row r="73" spans="2:4" x14ac:dyDescent="0.35">
      <c r="B73" s="36">
        <v>3</v>
      </c>
      <c r="C73" s="36">
        <v>-5.0516518430289565</v>
      </c>
      <c r="D73" s="36">
        <v>-1.8561034359531803</v>
      </c>
    </row>
    <row r="74" spans="2:4" x14ac:dyDescent="0.35">
      <c r="B74" s="36">
        <v>4</v>
      </c>
      <c r="C74" s="36">
        <v>-6.2009322354541325</v>
      </c>
      <c r="D74" s="36">
        <v>-0.70682304352800429</v>
      </c>
    </row>
    <row r="75" spans="2:4" x14ac:dyDescent="0.35">
      <c r="B75" s="36">
        <v>5</v>
      </c>
      <c r="C75" s="36">
        <v>-5.2169958174085043</v>
      </c>
      <c r="D75" s="36">
        <v>-0.99761228101368715</v>
      </c>
    </row>
    <row r="76" spans="2:4" x14ac:dyDescent="0.35">
      <c r="B76" s="36">
        <v>6</v>
      </c>
      <c r="C76" s="36">
        <v>-5.6782713110172915</v>
      </c>
      <c r="D76" s="36">
        <v>-0.53633678740489987</v>
      </c>
    </row>
    <row r="77" spans="2:4" x14ac:dyDescent="0.35">
      <c r="B77" s="36">
        <v>7</v>
      </c>
      <c r="C77" s="36">
        <v>-6.0901944210271122</v>
      </c>
      <c r="D77" s="36">
        <v>-0.12441367739507925</v>
      </c>
    </row>
    <row r="78" spans="2:4" x14ac:dyDescent="0.35">
      <c r="B78" s="36">
        <v>8</v>
      </c>
      <c r="C78" s="36">
        <v>-5.64486692601744</v>
      </c>
      <c r="D78" s="36">
        <v>0.12340600815519398</v>
      </c>
    </row>
    <row r="79" spans="2:4" x14ac:dyDescent="0.35">
      <c r="B79" s="36">
        <v>9</v>
      </c>
      <c r="C79" s="36">
        <v>-5.9515313434743033</v>
      </c>
      <c r="D79" s="36">
        <v>-0.26307675494788807</v>
      </c>
    </row>
    <row r="80" spans="2:4" x14ac:dyDescent="0.35">
      <c r="B80" s="36">
        <v>10</v>
      </c>
      <c r="C80" s="36">
        <v>-5.1806197480016234</v>
      </c>
      <c r="D80" s="36">
        <v>-0.11769761854641292</v>
      </c>
    </row>
    <row r="81" spans="2:4" x14ac:dyDescent="0.35">
      <c r="B81" s="36">
        <v>11</v>
      </c>
      <c r="C81" s="36">
        <v>-5.4948128926070456</v>
      </c>
      <c r="D81" s="36">
        <v>-2.664802525520038E-2</v>
      </c>
    </row>
    <row r="82" spans="2:4" x14ac:dyDescent="0.35">
      <c r="B82" s="36">
        <v>12</v>
      </c>
      <c r="C82" s="36">
        <v>-5.9797955030508385</v>
      </c>
      <c r="D82" s="36">
        <v>0.17065251273681081</v>
      </c>
    </row>
    <row r="83" spans="2:4" x14ac:dyDescent="0.35">
      <c r="B83" s="36">
        <v>13</v>
      </c>
      <c r="C83" s="36">
        <v>-5.8467136095678196</v>
      </c>
      <c r="D83" s="36">
        <v>3.7570619253791904E-2</v>
      </c>
    </row>
    <row r="84" spans="2:4" x14ac:dyDescent="0.35">
      <c r="B84" s="36">
        <v>14</v>
      </c>
      <c r="C84" s="36">
        <v>-5.1603872322412174</v>
      </c>
      <c r="D84" s="36">
        <v>-0.13793013430681889</v>
      </c>
    </row>
    <row r="85" spans="2:4" x14ac:dyDescent="0.35">
      <c r="B85" s="36">
        <v>15</v>
      </c>
      <c r="C85" s="36">
        <v>-6.1011071716354266</v>
      </c>
      <c r="D85" s="36">
        <v>0.80278980508739028</v>
      </c>
    </row>
    <row r="86" spans="2:4" x14ac:dyDescent="0.35">
      <c r="B86" s="36">
        <v>16</v>
      </c>
      <c r="C86" s="36">
        <v>-6.1945700185631214</v>
      </c>
      <c r="D86" s="36">
        <v>1.0785742088090391</v>
      </c>
    </row>
    <row r="87" spans="2:4" x14ac:dyDescent="0.35">
      <c r="B87" s="36">
        <v>17</v>
      </c>
      <c r="C87" s="36">
        <v>-5.7225577943285941</v>
      </c>
      <c r="D87" s="36">
        <v>-8.6585195985433572E-2</v>
      </c>
    </row>
    <row r="88" spans="2:4" x14ac:dyDescent="0.35">
      <c r="B88" s="36">
        <v>18</v>
      </c>
      <c r="C88" s="36">
        <v>-4.6660862262203713</v>
      </c>
      <c r="D88" s="36">
        <v>-0.44990958353371102</v>
      </c>
    </row>
    <row r="89" spans="2:4" x14ac:dyDescent="0.35">
      <c r="B89" s="36">
        <v>19</v>
      </c>
      <c r="C89" s="36">
        <v>-6.0455072133630097</v>
      </c>
      <c r="D89" s="36">
        <v>0.92951140360892737</v>
      </c>
    </row>
    <row r="90" spans="2:4" x14ac:dyDescent="0.35">
      <c r="B90" s="36">
        <v>20</v>
      </c>
      <c r="C90" s="36">
        <v>-4.3159211064577381</v>
      </c>
      <c r="D90" s="36">
        <v>-0.19393889972602807</v>
      </c>
    </row>
    <row r="91" spans="2:4" x14ac:dyDescent="0.35">
      <c r="B91" s="36">
        <v>21</v>
      </c>
      <c r="C91" s="36">
        <v>-5.7113617216886894</v>
      </c>
      <c r="D91" s="36">
        <v>0.74951659176186514</v>
      </c>
    </row>
    <row r="92" spans="2:4" x14ac:dyDescent="0.35">
      <c r="B92" s="36">
        <v>22</v>
      </c>
      <c r="C92" s="36">
        <v>-5.7876548931962821</v>
      </c>
      <c r="D92" s="36">
        <v>1.3648062640021452</v>
      </c>
    </row>
    <row r="93" spans="2:4" x14ac:dyDescent="0.35">
      <c r="B93" s="36">
        <v>23</v>
      </c>
      <c r="C93" s="36">
        <v>-4.3385433192743523</v>
      </c>
      <c r="D93" s="36">
        <v>-0.62330181065247103</v>
      </c>
    </row>
    <row r="94" spans="2:4" x14ac:dyDescent="0.35">
      <c r="B94" s="36">
        <v>24</v>
      </c>
      <c r="C94" s="36">
        <v>-5.365302522949543</v>
      </c>
      <c r="D94" s="36">
        <v>6.6985156401506707E-2</v>
      </c>
    </row>
    <row r="95" spans="2:4" x14ac:dyDescent="0.35">
      <c r="B95" s="36">
        <v>25</v>
      </c>
      <c r="C95" s="36">
        <v>-5.4850074287339545</v>
      </c>
      <c r="D95" s="36">
        <v>0.65669369143165301</v>
      </c>
    </row>
    <row r="96" spans="2:4" x14ac:dyDescent="0.35">
      <c r="B96" s="36">
        <v>26</v>
      </c>
      <c r="C96" s="36">
        <v>-4.7911026821446949</v>
      </c>
      <c r="D96" s="36">
        <v>0.59139760426476773</v>
      </c>
    </row>
    <row r="97" spans="2:4" x14ac:dyDescent="0.35">
      <c r="B97" s="36">
        <v>27</v>
      </c>
      <c r="C97" s="36">
        <v>-4.591248505025197</v>
      </c>
      <c r="D97" s="36">
        <v>0.57386498393922469</v>
      </c>
    </row>
    <row r="98" spans="2:4" x14ac:dyDescent="0.35">
      <c r="B98" s="36">
        <v>28</v>
      </c>
      <c r="C98" s="36">
        <v>-4.3404321844488134</v>
      </c>
      <c r="D98" s="36">
        <v>0.37711588463311685</v>
      </c>
    </row>
    <row r="99" spans="2:4" x14ac:dyDescent="0.35">
      <c r="B99" s="36">
        <v>29</v>
      </c>
      <c r="C99" s="36">
        <v>-5.0659519088268281</v>
      </c>
      <c r="D99" s="36">
        <v>-0.45550900903541791</v>
      </c>
    </row>
    <row r="100" spans="2:4" x14ac:dyDescent="0.35">
      <c r="B100" s="36">
        <v>30</v>
      </c>
      <c r="C100" s="36">
        <v>-4.1749553098608851</v>
      </c>
      <c r="D100" s="36">
        <v>-2.4749768019042051E-2</v>
      </c>
    </row>
    <row r="101" spans="2:4" x14ac:dyDescent="0.35">
      <c r="B101" s="36">
        <v>31</v>
      </c>
      <c r="C101" s="36">
        <v>-4.9620513838735834</v>
      </c>
      <c r="D101" s="36">
        <v>-0.84709160644044434</v>
      </c>
    </row>
    <row r="102" spans="2:4" x14ac:dyDescent="0.35">
      <c r="B102" s="36">
        <v>32</v>
      </c>
      <c r="C102" s="36">
        <v>-4.8568978482132898</v>
      </c>
      <c r="D102" s="36">
        <v>0.3470378420295237</v>
      </c>
    </row>
    <row r="103" spans="2:4" x14ac:dyDescent="0.35">
      <c r="B103" s="36">
        <v>33</v>
      </c>
      <c r="C103" s="36">
        <v>-3.0111478417422699</v>
      </c>
      <c r="D103" s="36">
        <v>-0.20772798312593066</v>
      </c>
    </row>
    <row r="104" spans="2:4" ht="15" thickBot="1" x14ac:dyDescent="0.4">
      <c r="B104" s="37">
        <v>34</v>
      </c>
      <c r="C104" s="37">
        <v>-2.5130246299880197</v>
      </c>
      <c r="D104" s="37">
        <v>0.94280743070720074</v>
      </c>
    </row>
    <row r="105" spans="2:4" ht="15" thickBot="1" x14ac:dyDescent="0.4">
      <c r="B105" s="54">
        <v>34</v>
      </c>
      <c r="C105" s="54">
        <v>-2.5542752825341197</v>
      </c>
      <c r="D105" s="54">
        <v>0.9840580832533008</v>
      </c>
    </row>
    <row r="106" spans="2:4" ht="15" thickBot="1" x14ac:dyDescent="0.4">
      <c r="B106" s="54">
        <v>34</v>
      </c>
      <c r="C106" s="54">
        <v>-2.5704680994703479</v>
      </c>
      <c r="D106" s="54">
        <v>1.000250900189529</v>
      </c>
    </row>
  </sheetData>
  <conditionalFormatting sqref="B4:C37">
    <cfRule type="cellIs" dxfId="22" priority="2" operator="equal">
      <formula>0</formula>
    </cfRule>
  </conditionalFormatting>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3DE6E-87DF-44DA-8700-5CCE58C24C56}">
  <sheetPr>
    <tabColor theme="9"/>
  </sheetPr>
  <dimension ref="B1:J106"/>
  <sheetViews>
    <sheetView zoomScale="85" workbookViewId="0">
      <selection activeCell="B2" sqref="B2"/>
    </sheetView>
  </sheetViews>
  <sheetFormatPr defaultRowHeight="14.5" x14ac:dyDescent="0.35"/>
  <cols>
    <col min="1" max="1" width="8.7265625" style="47"/>
    <col min="2" max="2" width="11.36328125" style="47" customWidth="1"/>
    <col min="3" max="3" width="15.1796875" style="47" customWidth="1"/>
    <col min="4" max="4" width="15.26953125" style="47" bestFit="1" customWidth="1"/>
    <col min="5" max="5" width="13.36328125" style="47" bestFit="1" customWidth="1"/>
    <col min="6" max="6" width="16.1796875" style="47" customWidth="1"/>
    <col min="7" max="7" width="19.1796875" style="47" customWidth="1"/>
    <col min="8" max="8" width="14.81640625" style="47" bestFit="1" customWidth="1"/>
    <col min="9" max="9" width="16.90625" style="47" bestFit="1" customWidth="1"/>
    <col min="10" max="10" width="19.26953125" style="47" customWidth="1"/>
    <col min="11" max="16384" width="8.7265625" style="47"/>
  </cols>
  <sheetData>
    <row r="1" spans="2:10" x14ac:dyDescent="0.35">
      <c r="B1" s="47" t="s">
        <v>159</v>
      </c>
    </row>
    <row r="3" spans="2:10" ht="48" x14ac:dyDescent="0.35">
      <c r="C3" s="48" t="s">
        <v>80</v>
      </c>
      <c r="D3" s="48" t="s">
        <v>35</v>
      </c>
      <c r="E3" s="48" t="s">
        <v>37</v>
      </c>
      <c r="F3" s="48" t="s">
        <v>39</v>
      </c>
      <c r="G3" s="48" t="s">
        <v>40</v>
      </c>
      <c r="H3" s="48" t="s">
        <v>41</v>
      </c>
      <c r="I3" s="48" t="s">
        <v>42</v>
      </c>
      <c r="J3" s="48" t="s">
        <v>121</v>
      </c>
    </row>
    <row r="4" spans="2:10" x14ac:dyDescent="0.35">
      <c r="B4" s="47" t="s">
        <v>9</v>
      </c>
      <c r="C4" s="49">
        <f>LN(VLOOKUP($B4,'[1]Dati finali'!$B$4:$O$40,'[1]Dati finali'!$O$42,FALSE))</f>
        <v>-6.9077552789821368</v>
      </c>
      <c r="D4" s="50">
        <f>VLOOKUP($B4,'[1]Dati finali'!$B$4:$O$40,'[1]Dati finali'!C$42,FALSE)</f>
        <v>0.23899999999999999</v>
      </c>
      <c r="E4" s="51">
        <f>VLOOKUP($B4,'[1]Dati finali'!$B$4:$O$40,'[1]Dati finali'!E$42,FALSE)</f>
        <v>0.14629999999999999</v>
      </c>
      <c r="F4" s="51">
        <f>VLOOKUP($B4,'[1]Dati finali'!$B$4:$O$40,'[1]Dati finali'!G$42,FALSE)</f>
        <v>1.0263157894736843</v>
      </c>
      <c r="G4" s="50">
        <f>VLOOKUP($B4,'[1]Dati finali'!$B$4:$O$40,'[1]Dati finali'!H$42,FALSE)</f>
        <v>0.1126530612244898</v>
      </c>
      <c r="H4" s="52">
        <f>VLOOKUP($B4,'[1]Dati finali'!$B$4:$O$40,'[1]Dati finali'!I$42,FALSE)</f>
        <v>0.73675000000000002</v>
      </c>
      <c r="I4" s="47">
        <f>VLOOKUP($B4,'[1]Dati finali'!$B$4:$O$40,'[1]Dati finali'!J$42,FALSE)</f>
        <v>31866.010828482387</v>
      </c>
      <c r="J4" s="47">
        <f>VLOOKUP(B4,'[3]Indicator Scores'!$B$1:$D$181,3,FALSE)</f>
        <v>84.67</v>
      </c>
    </row>
    <row r="5" spans="2:10" x14ac:dyDescent="0.35">
      <c r="B5" s="47" t="s">
        <v>11</v>
      </c>
      <c r="C5" s="49">
        <f>LN(VLOOKUP($B5,'[1]Dati finali'!$B$4:$O$40,'[1]Dati finali'!$O$42,FALSE))</f>
        <v>-6.9077552789821368</v>
      </c>
      <c r="D5" s="50">
        <f>VLOOKUP($B5,'[1]Dati finali'!$B$4:$O$40,'[1]Dati finali'!C$42,FALSE)</f>
        <v>0.39700000000000002</v>
      </c>
      <c r="E5" s="51">
        <f>VLOOKUP($B5,'[1]Dati finali'!$B$4:$O$40,'[1]Dati finali'!E$42,FALSE)</f>
        <v>0.1263</v>
      </c>
      <c r="F5" s="51">
        <f>VLOOKUP($B5,'[1]Dati finali'!$B$4:$O$40,'[1]Dati finali'!G$42,FALSE)</f>
        <v>1</v>
      </c>
      <c r="G5" s="50">
        <f>VLOOKUP($B5,'[1]Dati finali'!$B$4:$O$40,'[1]Dati finali'!H$42,FALSE)</f>
        <v>0.12391056910569105</v>
      </c>
      <c r="H5" s="52">
        <f>VLOOKUP($B5,'[1]Dati finali'!$B$4:$O$40,'[1]Dati finali'!I$42,FALSE)</f>
        <v>0.68716999999999995</v>
      </c>
      <c r="I5" s="47">
        <f>VLOOKUP($B5,'[1]Dati finali'!$B$4:$O$40,'[1]Dati finali'!J$42,FALSE)</f>
        <v>27843.887608341538</v>
      </c>
      <c r="J5" s="47">
        <f>VLOOKUP(B5,'[3]Indicator Scores'!$B$1:$D$181,3,FALSE)</f>
        <v>88.59</v>
      </c>
    </row>
    <row r="6" spans="2:10" x14ac:dyDescent="0.35">
      <c r="B6" s="47" t="s">
        <v>15</v>
      </c>
      <c r="C6" s="49">
        <f>LN(VLOOKUP($B6,'[1]Dati finali'!$B$4:$O$40,'[1]Dati finali'!$O$42,FALSE))</f>
        <v>-6.2146080984221914</v>
      </c>
      <c r="D6" s="50">
        <f>VLOOKUP($B6,'[1]Dati finali'!$B$4:$O$40,'[1]Dati finali'!C$42,FALSE)</f>
        <v>0.31</v>
      </c>
      <c r="E6" s="51">
        <f>VLOOKUP($B6,'[1]Dati finali'!$B$4:$O$40,'[1]Dati finali'!E$42,FALSE)</f>
        <v>0.17780000000000001</v>
      </c>
      <c r="F6" s="51">
        <f>VLOOKUP($B6,'[1]Dati finali'!$B$4:$O$40,'[1]Dati finali'!G$42,FALSE)</f>
        <v>1.3508771929824563</v>
      </c>
      <c r="G6" s="50">
        <f>VLOOKUP($B6,'[1]Dati finali'!$B$4:$O$40,'[1]Dati finali'!H$42,FALSE)</f>
        <v>0.28974708171206226</v>
      </c>
      <c r="H6" s="52">
        <f>VLOOKUP($B6,'[1]Dati finali'!$B$4:$O$40,'[1]Dati finali'!I$42,FALSE)</f>
        <v>0.78724000000000005</v>
      </c>
      <c r="I6" s="47">
        <f>VLOOKUP($B6,'[1]Dati finali'!$B$4:$O$40,'[1]Dati finali'!J$42,FALSE)</f>
        <v>24212.197302170782</v>
      </c>
      <c r="J6" s="47">
        <f>VLOOKUP(B6,'[3]Indicator Scores'!$B$1:$D$181,3,FALSE)</f>
        <v>85.81</v>
      </c>
    </row>
    <row r="7" spans="2:10" x14ac:dyDescent="0.35">
      <c r="B7" s="47" t="s">
        <v>19</v>
      </c>
      <c r="C7" s="49">
        <f>LN(VLOOKUP($B7,'[1]Dati finali'!$B$4:$O$40,'[1]Dati finali'!$O$42,FALSE))</f>
        <v>-6.9077552789821368</v>
      </c>
      <c r="D7" s="50">
        <f>VLOOKUP($B7,'[1]Dati finali'!$B$4:$O$40,'[1]Dati finali'!C$42,FALSE)</f>
        <v>0.187</v>
      </c>
      <c r="E7" s="51">
        <f>VLOOKUP($B7,'[1]Dati finali'!$B$4:$O$40,'[1]Dati finali'!E$42,FALSE)</f>
        <v>0.21060000000000001</v>
      </c>
      <c r="F7" s="51">
        <f>VLOOKUP($B7,'[1]Dati finali'!$B$4:$O$40,'[1]Dati finali'!G$42,FALSE)</f>
        <v>1.4122807017543861</v>
      </c>
      <c r="G7" s="50">
        <f>VLOOKUP($B7,'[1]Dati finali'!$B$4:$O$40,'[1]Dati finali'!H$42,FALSE)</f>
        <v>0.37279399585921325</v>
      </c>
      <c r="H7" s="52">
        <f>VLOOKUP($B7,'[1]Dati finali'!$B$4:$O$40,'[1]Dati finali'!I$42,FALSE)</f>
        <v>0.70144000000000006</v>
      </c>
      <c r="I7" s="47">
        <f>VLOOKUP($B7,'[1]Dati finali'!$B$4:$O$40,'[1]Dati finali'!J$42,FALSE)</f>
        <v>34585.035786649052</v>
      </c>
      <c r="J7" s="47">
        <f>VLOOKUP(B7,'[3]Indicator Scores'!$B$1:$D$181,3,FALSE)</f>
        <v>84.48</v>
      </c>
    </row>
    <row r="8" spans="2:10" x14ac:dyDescent="0.35">
      <c r="B8" s="47" t="s">
        <v>26</v>
      </c>
      <c r="C8" s="49">
        <f>LN(VLOOKUP($B8,'[1]Dati finali'!$B$4:$O$40,'[1]Dati finali'!$O$42,FALSE))</f>
        <v>-6.9077552789821368</v>
      </c>
      <c r="D8" s="50">
        <f>VLOOKUP($B8,'[1]Dati finali'!$B$4:$O$40,'[1]Dati finali'!C$42,FALSE)</f>
        <v>0.29899999999999999</v>
      </c>
      <c r="E8" s="51">
        <f>VLOOKUP($B8,'[1]Dati finali'!$B$4:$O$40,'[1]Dati finali'!E$42,FALSE)</f>
        <v>0.1454</v>
      </c>
      <c r="F8" s="51">
        <f>VLOOKUP($B8,'[1]Dati finali'!$B$4:$O$40,'[1]Dati finali'!G$42,FALSE)</f>
        <v>0.93859649122807032</v>
      </c>
      <c r="G8" s="50">
        <f>VLOOKUP($B8,'[1]Dati finali'!$B$4:$O$40,'[1]Dati finali'!H$42,FALSE)</f>
        <v>0.13689675870348139</v>
      </c>
      <c r="H8" s="52">
        <f>VLOOKUP($B8,'[1]Dati finali'!$B$4:$O$40,'[1]Dati finali'!I$42,FALSE)</f>
        <v>0.60104999999999997</v>
      </c>
      <c r="I8" s="47">
        <f>VLOOKUP($B8,'[1]Dati finali'!$B$4:$O$40,'[1]Dati finali'!J$42,FALSE)</f>
        <v>25545.694362817598</v>
      </c>
      <c r="J8" s="47">
        <f>VLOOKUP(B8,'[3]Indicator Scores'!$B$1:$D$181,3,FALSE)</f>
        <v>81.260000000000005</v>
      </c>
    </row>
    <row r="9" spans="2:10" x14ac:dyDescent="0.35">
      <c r="B9" s="47" t="s">
        <v>21</v>
      </c>
      <c r="C9" s="49">
        <f>LN(VLOOKUP($B9,'[1]Dati finali'!$B$4:$O$40,'[1]Dati finali'!$O$42,FALSE))</f>
        <v>-6.9077552789821368</v>
      </c>
      <c r="D9" s="50">
        <f>VLOOKUP($B9,'[1]Dati finali'!$B$4:$O$40,'[1]Dati finali'!C$42,FALSE)</f>
        <v>0.40299999999999997</v>
      </c>
      <c r="E9" s="51">
        <f>VLOOKUP($B9,'[1]Dati finali'!$B$4:$O$40,'[1]Dati finali'!E$42,FALSE)</f>
        <v>0.11115</v>
      </c>
      <c r="F9" s="51">
        <f>VLOOKUP($B9,'[1]Dati finali'!$B$4:$O$40,'[1]Dati finali'!G$42,FALSE)</f>
        <v>1.0175438596491229</v>
      </c>
      <c r="G9" s="50">
        <f>VLOOKUP($B9,'[1]Dati finali'!$B$4:$O$40,'[1]Dati finali'!H$42,FALSE)</f>
        <v>0.48558139534883721</v>
      </c>
      <c r="H9" s="52">
        <f>VLOOKUP($B9,'[1]Dati finali'!$B$4:$O$40,'[1]Dati finali'!I$42,FALSE)</f>
        <v>0.67516000000000009</v>
      </c>
      <c r="I9" s="47">
        <f>VLOOKUP($B9,'[1]Dati finali'!$B$4:$O$40,'[1]Dati finali'!J$42,FALSE)</f>
        <v>28945.214455971793</v>
      </c>
      <c r="J9" s="47">
        <f>VLOOKUP(B9,'[3]Indicator Scores'!$B$1:$D$181,3,FALSE)</f>
        <v>85.49</v>
      </c>
    </row>
    <row r="10" spans="2:10" x14ac:dyDescent="0.35">
      <c r="B10" s="47" t="s">
        <v>28</v>
      </c>
      <c r="C10" s="49">
        <f>LN(VLOOKUP($B10,'[1]Dati finali'!$B$4:$O$40,'[1]Dati finali'!$O$42,FALSE))</f>
        <v>-6.9077552789821368</v>
      </c>
      <c r="D10" s="50">
        <f>VLOOKUP($B10,'[1]Dati finali'!$B$4:$O$40,'[1]Dati finali'!C$42,FALSE)</f>
        <v>0.17600000000000002</v>
      </c>
      <c r="E10" s="51">
        <f>VLOOKUP($B10,'[1]Dati finali'!$B$4:$O$40,'[1]Dati finali'!E$42,FALSE)</f>
        <v>0.12434999999999999</v>
      </c>
      <c r="F10" s="51">
        <f>VLOOKUP($B10,'[1]Dati finali'!$B$4:$O$40,'[1]Dati finali'!G$42,FALSE)</f>
        <v>1.0175438596491229</v>
      </c>
      <c r="G10" s="50">
        <f>VLOOKUP($B10,'[1]Dati finali'!$B$4:$O$40,'[1]Dati finali'!H$42,FALSE)</f>
        <v>0.41427188940092169</v>
      </c>
      <c r="H10" s="52">
        <f>VLOOKUP($B10,'[1]Dati finali'!$B$4:$O$40,'[1]Dati finali'!I$42,FALSE)</f>
        <v>0.53935999999999995</v>
      </c>
      <c r="I10" s="47">
        <f>VLOOKUP($B10,'[1]Dati finali'!$B$4:$O$40,'[1]Dati finali'!J$42,FALSE)</f>
        <v>23383.132051156193</v>
      </c>
      <c r="J10" s="47">
        <f>VLOOKUP(B10,'[3]Indicator Scores'!$B$1:$D$181,3,FALSE)</f>
        <v>83.24</v>
      </c>
    </row>
    <row r="11" spans="2:10" x14ac:dyDescent="0.35">
      <c r="B11" s="47" t="s">
        <v>7</v>
      </c>
      <c r="C11" s="49">
        <f>LN(VLOOKUP($B11,'[1]Dati finali'!$B$4:$O$40,'[1]Dati finali'!$O$42,FALSE))</f>
        <v>-6.2146080984221914</v>
      </c>
      <c r="D11" s="50">
        <f>VLOOKUP($B11,'[1]Dati finali'!$B$4:$O$40,'[1]Dati finali'!C$42,FALSE)</f>
        <v>0.27800000000000002</v>
      </c>
      <c r="E11" s="51">
        <f>VLOOKUP($B11,'[1]Dati finali'!$B$4:$O$40,'[1]Dati finali'!E$42,FALSE)</f>
        <v>9.69E-2</v>
      </c>
      <c r="F11" s="51">
        <f>VLOOKUP($B11,'[1]Dati finali'!$B$4:$O$40,'[1]Dati finali'!G$42,FALSE)</f>
        <v>0.97368421052631593</v>
      </c>
      <c r="G11" s="50">
        <f>VLOOKUP($B11,'[1]Dati finali'!$B$4:$O$40,'[1]Dati finali'!H$42,FALSE)</f>
        <v>0.15651982378854626</v>
      </c>
      <c r="H11" s="52">
        <f>VLOOKUP($B11,'[1]Dati finali'!$B$4:$O$40,'[1]Dati finali'!I$42,FALSE)</f>
        <v>0.74668999999999996</v>
      </c>
      <c r="I11" s="47">
        <f>VLOOKUP($B11,'[1]Dati finali'!$B$4:$O$40,'[1]Dati finali'!J$42,FALSE)</f>
        <v>18375.433481661283</v>
      </c>
      <c r="J11" s="47">
        <f>VLOOKUP(B11,'[3]Indicator Scores'!$B$1:$D$181,3,FALSE)</f>
        <v>83.4</v>
      </c>
    </row>
    <row r="12" spans="2:10" x14ac:dyDescent="0.35">
      <c r="B12" s="47" t="s">
        <v>29</v>
      </c>
      <c r="C12" s="49">
        <f>LN(VLOOKUP($B12,'[1]Dati finali'!$B$4:$O$40,'[1]Dati finali'!$O$42,FALSE))</f>
        <v>-6.2146080984221914</v>
      </c>
      <c r="D12" s="50">
        <f>VLOOKUP($B12,'[1]Dati finali'!$B$4:$O$40,'[1]Dati finali'!C$42,FALSE)</f>
        <v>0.23100000000000001</v>
      </c>
      <c r="E12" s="51">
        <f>VLOOKUP($B12,'[1]Dati finali'!$B$4:$O$40,'[1]Dati finali'!E$42,FALSE)</f>
        <v>0.14384999999999998</v>
      </c>
      <c r="F12" s="51">
        <f>VLOOKUP($B12,'[1]Dati finali'!$B$4:$O$40,'[1]Dati finali'!G$42,FALSE)</f>
        <v>1.1578947368421053</v>
      </c>
      <c r="G12" s="50">
        <f>VLOOKUP($B12,'[1]Dati finali'!$B$4:$O$40,'[1]Dati finali'!H$42,FALSE)</f>
        <v>0.24461254612546127</v>
      </c>
      <c r="H12" s="52">
        <f>VLOOKUP($B12,'[1]Dati finali'!$B$4:$O$40,'[1]Dati finali'!I$42,FALSE)</f>
        <v>0.53750999999999993</v>
      </c>
      <c r="I12" s="47">
        <f>VLOOKUP($B12,'[1]Dati finali'!$B$4:$O$40,'[1]Dati finali'!J$42,FALSE)</f>
        <v>27733.754503235035</v>
      </c>
      <c r="J12" s="47">
        <f>VLOOKUP("slovakia",'[3]Indicator Scores'!$B$1:$D$181,3,FALSE)</f>
        <v>85.42</v>
      </c>
    </row>
    <row r="13" spans="2:10" x14ac:dyDescent="0.35">
      <c r="B13" s="47" t="s">
        <v>6</v>
      </c>
      <c r="C13" s="49">
        <f>LN(VLOOKUP($B13,'[1]Dati finali'!$B$4:$O$40,'[1]Dati finali'!$O$42,FALSE))</f>
        <v>-3.8167128256238212</v>
      </c>
      <c r="D13" s="50">
        <f>VLOOKUP($B13,'[1]Dati finali'!$B$4:$O$40,'[1]Dati finali'!C$42,FALSE)</f>
        <v>0.40299999999999997</v>
      </c>
      <c r="E13" s="51">
        <f>VLOOKUP($B13,'[1]Dati finali'!$B$4:$O$40,'[1]Dati finali'!E$42,FALSE)</f>
        <v>0.2838</v>
      </c>
      <c r="F13" s="51">
        <f>VLOOKUP($B13,'[1]Dati finali'!$B$4:$O$40,'[1]Dati finali'!G$42,FALSE)</f>
        <v>1.2543859649122808</v>
      </c>
      <c r="G13" s="50">
        <f>VLOOKUP($B13,'[1]Dati finali'!$B$4:$O$40,'[1]Dati finali'!H$42,FALSE)</f>
        <v>0.16570760233918128</v>
      </c>
      <c r="H13" s="52">
        <f>VLOOKUP($B13,'[1]Dati finali'!$B$4:$O$40,'[1]Dati finali'!I$42,FALSE)</f>
        <v>0.97960999999999998</v>
      </c>
      <c r="I13" s="47">
        <f>VLOOKUP($B13,'[1]Dati finali'!$B$4:$O$40,'[1]Dati finali'!J$42,FALSE)</f>
        <v>41965.08520658395</v>
      </c>
      <c r="J13" s="47">
        <f>VLOOKUP(B13,'[3]Indicator Scores'!$B$1:$D$181,3,FALSE)</f>
        <v>80.150000000000006</v>
      </c>
    </row>
    <row r="14" spans="2:10" x14ac:dyDescent="0.35">
      <c r="B14" s="47" t="s">
        <v>20</v>
      </c>
      <c r="C14" s="49">
        <f>LN(VLOOKUP($B14,'[1]Dati finali'!$B$4:$O$40,'[1]Dati finali'!$O$42,FALSE))</f>
        <v>-6.2146080984221914</v>
      </c>
      <c r="D14" s="50">
        <f>VLOOKUP($B14,'[1]Dati finali'!$B$4:$O$40,'[1]Dati finali'!C$42,FALSE)</f>
        <v>0.33899999999999997</v>
      </c>
      <c r="E14" s="51">
        <f>VLOOKUP($B14,'[1]Dati finali'!$B$4:$O$40,'[1]Dati finali'!E$42,FALSE)</f>
        <v>0.15839999999999999</v>
      </c>
      <c r="F14" s="51">
        <f>VLOOKUP($B14,'[1]Dati finali'!$B$4:$O$40,'[1]Dati finali'!G$42,FALSE)</f>
        <v>1.0175438596491229</v>
      </c>
      <c r="G14" s="50">
        <f>VLOOKUP($B14,'[1]Dati finali'!$B$4:$O$40,'[1]Dati finali'!H$42,FALSE)</f>
        <v>0.54400000000000004</v>
      </c>
      <c r="H14" s="52">
        <f>VLOOKUP($B14,'[1]Dati finali'!$B$4:$O$40,'[1]Dati finali'!I$42,FALSE)</f>
        <v>0.68075000000000008</v>
      </c>
      <c r="I14" s="47">
        <f>VLOOKUP($B14,'[1]Dati finali'!$B$4:$O$40,'[1]Dati finali'!J$42,FALSE)</f>
        <v>24735.816612986935</v>
      </c>
      <c r="J14" s="47">
        <f>VLOOKUP(B14,'[3]Indicator Scores'!$B$1:$D$181,3,FALSE)</f>
        <v>85.71</v>
      </c>
    </row>
    <row r="15" spans="2:10" x14ac:dyDescent="0.35">
      <c r="B15" s="47" t="s">
        <v>31</v>
      </c>
      <c r="C15" s="49">
        <f>LN(VLOOKUP($B15,'[1]Dati finali'!$B$4:$O$40,'[1]Dati finali'!$O$42,FALSE))</f>
        <v>-5.8091429903140277</v>
      </c>
      <c r="D15" s="50">
        <f>VLOOKUP($B15,'[1]Dati finali'!$B$4:$O$40,'[1]Dati finali'!C$42,FALSE)</f>
        <v>0.36399999999999999</v>
      </c>
      <c r="E15" s="51">
        <f>VLOOKUP($B15,'[1]Dati finali'!$B$4:$O$40,'[1]Dati finali'!E$42,FALSE)</f>
        <v>0.22365000000000002</v>
      </c>
      <c r="F15" s="51">
        <f>VLOOKUP($B15,'[1]Dati finali'!$B$4:$O$40,'[1]Dati finali'!G$42,FALSE)</f>
        <v>1.1052631578947369</v>
      </c>
      <c r="G15" s="50">
        <f>VLOOKUP($B15,'[1]Dati finali'!$B$4:$O$40,'[1]Dati finali'!H$42,FALSE)</f>
        <v>0.38106081573197381</v>
      </c>
      <c r="H15" s="52">
        <f>VLOOKUP($B15,'[1]Dati finali'!$B$4:$O$40,'[1]Dati finali'!I$42,FALSE)</f>
        <v>0.80079999999999996</v>
      </c>
      <c r="I15" s="47">
        <f>VLOOKUP($B15,'[1]Dati finali'!$B$4:$O$40,'[1]Dati finali'!J$42,FALSE)</f>
        <v>33331.449418750446</v>
      </c>
      <c r="J15" s="47">
        <f>VLOOKUP(B15,'[3]Indicator Scores'!$B$1:$D$181,3,FALSE)</f>
        <v>88.91</v>
      </c>
    </row>
    <row r="16" spans="2:10" x14ac:dyDescent="0.35">
      <c r="B16" s="47" t="s">
        <v>8</v>
      </c>
      <c r="C16" s="49">
        <f>LN(VLOOKUP($B16,'[1]Dati finali'!$B$4:$O$40,'[1]Dati finali'!$O$42,FALSE))</f>
        <v>-5.521460917862246</v>
      </c>
      <c r="D16" s="50">
        <f>VLOOKUP($B16,'[1]Dati finali'!$B$4:$O$40,'[1]Dati finali'!C$42,FALSE)</f>
        <v>0.42499999999999999</v>
      </c>
      <c r="E16" s="51">
        <f>VLOOKUP($B16,'[1]Dati finali'!$B$4:$O$40,'[1]Dati finali'!E$42,FALSE)</f>
        <v>0.18445</v>
      </c>
      <c r="F16" s="51">
        <f>VLOOKUP($B16,'[1]Dati finali'!$B$4:$O$40,'[1]Dati finali'!G$42,FALSE)</f>
        <v>1.0789473684210527</v>
      </c>
      <c r="G16" s="50">
        <f>VLOOKUP($B16,'[1]Dati finali'!$B$4:$O$40,'[1]Dati finali'!H$42,FALSE)</f>
        <v>8.6530612244897956E-2</v>
      </c>
      <c r="H16" s="52">
        <f>VLOOKUP($B16,'[1]Dati finali'!$B$4:$O$40,'[1]Dati finali'!I$42,FALSE)</f>
        <v>0.66835999999999995</v>
      </c>
      <c r="I16" s="47">
        <f>VLOOKUP($B16,'[1]Dati finali'!$B$4:$O$40,'[1]Dati finali'!J$42,FALSE)</f>
        <v>30266.202047392988</v>
      </c>
      <c r="J16" s="47">
        <f>VLOOKUP(B16,'[3]Indicator Scores'!$B$1:$D$181,3,FALSE)</f>
        <v>80.239999999999995</v>
      </c>
    </row>
    <row r="17" spans="2:10" x14ac:dyDescent="0.35">
      <c r="B17" s="47" t="s">
        <v>18</v>
      </c>
      <c r="C17" s="49">
        <f>LN(VLOOKUP($B17,'[1]Dati finali'!$B$4:$O$40,'[1]Dati finali'!$O$42,FALSE))</f>
        <v>-6.2146080984221914</v>
      </c>
      <c r="D17" s="50">
        <f>VLOOKUP($B17,'[1]Dati finali'!$B$4:$O$40,'[1]Dati finali'!C$42,FALSE)</f>
        <v>0.46500000000000002</v>
      </c>
      <c r="E17" s="51">
        <f>VLOOKUP($B17,'[1]Dati finali'!$B$4:$O$40,'[1]Dati finali'!E$42,FALSE)</f>
        <v>0.23299999999999998</v>
      </c>
      <c r="F17" s="51">
        <f>VLOOKUP($B17,'[1]Dati finali'!$B$4:$O$40,'[1]Dati finali'!G$42,FALSE)</f>
        <v>1.2017543859649125</v>
      </c>
      <c r="G17" s="50">
        <f>VLOOKUP($B17,'[1]Dati finali'!$B$4:$O$40,'[1]Dati finali'!H$42,FALSE)</f>
        <v>0.24720394736842105</v>
      </c>
      <c r="H17" s="52">
        <f>VLOOKUP($B17,'[1]Dati finali'!$B$4:$O$40,'[1]Dati finali'!I$42,FALSE)</f>
        <v>0.62946999999999997</v>
      </c>
      <c r="I17" s="47">
        <f>VLOOKUP($B17,'[1]Dati finali'!$B$4:$O$40,'[1]Dati finali'!J$42,FALSE)</f>
        <v>66358.098990725048</v>
      </c>
      <c r="J17" s="47">
        <f>VLOOKUP(B17,'[3]Indicator Scores'!$B$1:$D$181,3,FALSE)</f>
        <v>86.6</v>
      </c>
    </row>
    <row r="18" spans="2:10" x14ac:dyDescent="0.35">
      <c r="B18" s="47" t="s">
        <v>30</v>
      </c>
      <c r="C18" s="49">
        <f>LN(VLOOKUP($B18,'[1]Dati finali'!$B$4:$O$40,'[1]Dati finali'!$O$42,FALSE))</f>
        <v>-5.8091429903140277</v>
      </c>
      <c r="D18" s="50">
        <f>VLOOKUP($B18,'[1]Dati finali'!$B$4:$O$40,'[1]Dati finali'!C$42,FALSE)</f>
        <v>0.32500000000000001</v>
      </c>
      <c r="E18" s="51">
        <f>VLOOKUP($B18,'[1]Dati finali'!$B$4:$O$40,'[1]Dati finali'!E$42,FALSE)</f>
        <v>0.16109999999999999</v>
      </c>
      <c r="F18" s="51">
        <f>VLOOKUP($B18,'[1]Dati finali'!$B$4:$O$40,'[1]Dati finali'!G$42,FALSE)</f>
        <v>1.1578947368421053</v>
      </c>
      <c r="G18" s="50">
        <f>VLOOKUP($B18,'[1]Dati finali'!$B$4:$O$40,'[1]Dati finali'!H$42,FALSE)</f>
        <v>0.30648484848484847</v>
      </c>
      <c r="H18" s="52">
        <f>VLOOKUP($B18,'[1]Dati finali'!$B$4:$O$40,'[1]Dati finali'!I$42,FALSE)</f>
        <v>0.54273000000000005</v>
      </c>
      <c r="I18" s="47">
        <f>VLOOKUP($B18,'[1]Dati finali'!$B$4:$O$40,'[1]Dati finali'!J$42,FALSE)</f>
        <v>30586.152876945034</v>
      </c>
      <c r="J18" s="47">
        <f>VLOOKUP(B18,'[3]Indicator Scores'!$B$1:$D$181,3,FALSE)</f>
        <v>88.98</v>
      </c>
    </row>
    <row r="19" spans="2:10" x14ac:dyDescent="0.35">
      <c r="B19" s="47" t="s">
        <v>16</v>
      </c>
      <c r="C19" s="49">
        <f>LN(VLOOKUP($B19,'[1]Dati finali'!$B$4:$O$40,'[1]Dati finali'!$O$42,FALSE))</f>
        <v>-5.8091429903140277</v>
      </c>
      <c r="D19" s="50">
        <f>VLOOKUP($B19,'[1]Dati finali'!$B$4:$O$40,'[1]Dati finali'!C$42,FALSE)</f>
        <v>0.24100000000000002</v>
      </c>
      <c r="E19" s="51">
        <f>VLOOKUP($B19,'[1]Dati finali'!$B$4:$O$40,'[1]Dati finali'!E$42,FALSE)</f>
        <v>0.11294999999999999</v>
      </c>
      <c r="F19" s="51">
        <f>VLOOKUP($B19,'[1]Dati finali'!$B$4:$O$40,'[1]Dati finali'!G$42,FALSE)</f>
        <v>1.0350877192982457</v>
      </c>
      <c r="G19" s="50">
        <f>VLOOKUP($B19,'[1]Dati finali'!$B$4:$O$40,'[1]Dati finali'!H$42,FALSE)</f>
        <v>0.10078369905956112</v>
      </c>
      <c r="H19" s="52">
        <f>VLOOKUP($B19,'[1]Dati finali'!$B$4:$O$40,'[1]Dati finali'!I$42,FALSE)</f>
        <v>0.71062000000000003</v>
      </c>
      <c r="I19" s="47">
        <f>VLOOKUP($B19,'[1]Dati finali'!$B$4:$O$40,'[1]Dati finali'!J$42,FALSE)</f>
        <v>24656.045439859558</v>
      </c>
      <c r="J19" s="47">
        <f>VLOOKUP(B19,'[3]Indicator Scores'!$B$1:$D$181,3,FALSE)</f>
        <v>84.6</v>
      </c>
    </row>
    <row r="20" spans="2:10" x14ac:dyDescent="0.35">
      <c r="B20" s="47" t="s">
        <v>4</v>
      </c>
      <c r="C20" s="49">
        <f>LN(VLOOKUP($B20,'[1]Dati finali'!$B$4:$O$40,'[1]Dati finali'!$O$42,FALSE))</f>
        <v>-4.9618451299268234</v>
      </c>
      <c r="D20" s="50">
        <f>VLOOKUP($B20,'[1]Dati finali'!$B$4:$O$40,'[1]Dati finali'!C$42,FALSE)</f>
        <v>0.51440529000000002</v>
      </c>
      <c r="E20" s="51">
        <f>VLOOKUP($B20,'[1]Dati finali'!$B$4:$O$40,'[1]Dati finali'!E$42,FALSE)</f>
        <v>0.22807017543859651</v>
      </c>
      <c r="F20" s="51">
        <f>VLOOKUP($B20,'[1]Dati finali'!$B$4:$O$40,'[1]Dati finali'!G$42,FALSE)</f>
        <v>0.92982456140350889</v>
      </c>
      <c r="G20" s="50">
        <f>VLOOKUP($B20,'[1]Dati finali'!$B$4:$O$40,'[1]Dati finali'!H$42,FALSE)</f>
        <v>0.15845754764042702</v>
      </c>
      <c r="H20" s="52">
        <f>VLOOKUP($B20,'[1]Dati finali'!$B$4:$O$40,'[1]Dati finali'!I$42,FALSE)</f>
        <v>0.91535</v>
      </c>
      <c r="I20" s="47">
        <f>VLOOKUP($B20,'[1]Dati finali'!$B$4:$O$40,'[1]Dati finali'!J$42,FALSE)</f>
        <v>37964.025726503154</v>
      </c>
      <c r="J20" s="47">
        <f>VLOOKUP(B20,'[3]Indicator Scores'!$B$1:$D$181,3,FALSE)</f>
        <v>80.59</v>
      </c>
    </row>
    <row r="21" spans="2:10" x14ac:dyDescent="0.35">
      <c r="B21" s="47" t="s">
        <v>0</v>
      </c>
      <c r="C21" s="49">
        <f>LN(VLOOKUP($B21,'[1]Dati finali'!$B$4:$O$40,'[1]Dati finali'!$O$42,FALSE))</f>
        <v>-5.2983173665480363</v>
      </c>
      <c r="D21" s="50">
        <f>VLOOKUP($B21,'[1]Dati finali'!$B$4:$O$40,'[1]Dati finali'!C$42,FALSE)</f>
        <v>0.56714520000000002</v>
      </c>
      <c r="E21" s="51">
        <f>VLOOKUP($B21,'[1]Dati finali'!$B$4:$O$40,'[1]Dati finali'!E$42,FALSE)</f>
        <v>7.6666666666666675E-2</v>
      </c>
      <c r="F21" s="51">
        <f>VLOOKUP($B21,'[1]Dati finali'!$B$4:$O$40,'[1]Dati finali'!G$42,FALSE)</f>
        <v>0.71052631578947378</v>
      </c>
      <c r="G21" s="50">
        <f>VLOOKUP($B21,'[1]Dati finali'!$B$4:$O$40,'[1]Dati finali'!H$42,FALSE)</f>
        <v>0.65241799578693949</v>
      </c>
      <c r="H21" s="52">
        <f>VLOOKUP($B21,'[1]Dati finali'!$B$4:$O$40,'[1]Dati finali'!I$42,FALSE)</f>
        <v>0.81349999999999989</v>
      </c>
      <c r="I21" s="47">
        <f>VLOOKUP($B21,'[1]Dati finali'!$B$4:$O$40,'[1]Dati finali'!J$42,FALSE)</f>
        <v>40969.205896074651</v>
      </c>
      <c r="J21" s="47">
        <f>VLOOKUP(B21,'[3]Indicator Scores'!$B$1:$D$181,3,FALSE)</f>
        <v>85.06</v>
      </c>
    </row>
    <row r="22" spans="2:10" x14ac:dyDescent="0.35">
      <c r="B22" s="47" t="s">
        <v>1</v>
      </c>
      <c r="C22" s="49">
        <f>LN(VLOOKUP($B22,'[1]Dati finali'!$B$4:$O$40,'[1]Dati finali'!$O$42,FALSE))</f>
        <v>-5.1159958097540823</v>
      </c>
      <c r="D22" s="50">
        <f>VLOOKUP($B22,'[1]Dati finali'!$B$4:$O$40,'[1]Dati finali'!C$42,FALSE)</f>
        <v>0.46356799999999998</v>
      </c>
      <c r="E22" s="51">
        <f>VLOOKUP($B22,'[1]Dati finali'!$B$4:$O$40,'[1]Dati finali'!E$42,FALSE)</f>
        <v>0.129</v>
      </c>
      <c r="F22" s="51">
        <f>VLOOKUP($B22,'[1]Dati finali'!$B$4:$O$40,'[1]Dati finali'!G$42,FALSE)</f>
        <v>0.6228070175438597</v>
      </c>
      <c r="G22" s="50">
        <f>VLOOKUP($B22,'[1]Dati finali'!$B$4:$O$40,'[1]Dati finali'!H$42,FALSE)</f>
        <v>0.14652498907518571</v>
      </c>
      <c r="H22" s="52">
        <f>VLOOKUP($B22,'[1]Dati finali'!$B$4:$O$40,'[1]Dati finali'!I$42,FALSE)</f>
        <v>0.82058000000000009</v>
      </c>
      <c r="I22" s="47">
        <f>VLOOKUP($B22,'[1]Dati finali'!$B$4:$O$40,'[1]Dati finali'!J$42,FALSE)</f>
        <v>52220.756109073707</v>
      </c>
      <c r="J22" s="47">
        <f>VLOOKUP("united states of america",'[3]Indicator Scores'!$B$1:$D$181,3,FALSE)</f>
        <v>84.72</v>
      </c>
    </row>
    <row r="23" spans="2:10" x14ac:dyDescent="0.35">
      <c r="B23" s="47" t="s">
        <v>3</v>
      </c>
      <c r="C23" s="49">
        <f>LN(VLOOKUP($B23,'[1]Dati finali'!$B$4:$O$40,'[1]Dati finali'!$O$42,FALSE))</f>
        <v>-6.9077552789821368</v>
      </c>
      <c r="D23" s="50">
        <f>VLOOKUP($B23,'[1]Dati finali'!$B$4:$O$40,'[1]Dati finali'!C$42,FALSE)</f>
        <v>0.47744723999999999</v>
      </c>
      <c r="E23" s="51">
        <f>VLOOKUP($B23,'[1]Dati finali'!$B$4:$O$40,'[1]Dati finali'!E$42,FALSE)</f>
        <v>9.6491228070175447E-2</v>
      </c>
      <c r="F23" s="51">
        <f>VLOOKUP($B23,'[1]Dati finali'!$B$4:$O$40,'[1]Dati finali'!G$42,FALSE)</f>
        <v>1.0701754385964912</v>
      </c>
      <c r="G23" s="50">
        <f>VLOOKUP($B23,'[1]Dati finali'!$B$4:$O$40,'[1]Dati finali'!H$42,FALSE)</f>
        <v>2.8395721925133691E-2</v>
      </c>
      <c r="H23" s="52">
        <f>VLOOKUP($B23,'[1]Dati finali'!$B$4:$O$40,'[1]Dati finali'!I$42,FALSE)</f>
        <v>0.81503000000000003</v>
      </c>
      <c r="I23" s="47">
        <f>VLOOKUP($B23,'[1]Dati finali'!$B$4:$O$40,'[1]Dati finali'!J$42,FALSE)</f>
        <v>33627.430244398442</v>
      </c>
      <c r="J23" s="47">
        <f>VLOOKUP("south korea",'[3]Indicator Scores'!$B$1:$D$181,3,FALSE)</f>
        <v>70.61</v>
      </c>
    </row>
    <row r="24" spans="2:10" x14ac:dyDescent="0.35">
      <c r="B24" s="47" t="s">
        <v>14</v>
      </c>
      <c r="C24" s="49">
        <f>LN(VLOOKUP($B24,'[1]Dati finali'!$B$4:$O$40,'[1]Dati finali'!$O$42,FALSE))</f>
        <v>-4.8283137373023015</v>
      </c>
      <c r="D24" s="50">
        <f>VLOOKUP($B24,'[1]Dati finali'!$B$4:$O$40,'[1]Dati finali'!C$42,FALSE)</f>
        <v>0.28600000000000003</v>
      </c>
      <c r="E24" s="51">
        <f>VLOOKUP($B24,'[1]Dati finali'!$B$4:$O$40,'[1]Dati finali'!E$42,FALSE)</f>
        <v>0.30480000000000002</v>
      </c>
      <c r="F24" s="51">
        <f>VLOOKUP($B24,'[1]Dati finali'!$B$4:$O$40,'[1]Dati finali'!G$42,FALSE)</f>
        <v>1.2192982456140351</v>
      </c>
      <c r="G24" s="50">
        <f>VLOOKUP($B24,'[1]Dati finali'!$B$4:$O$40,'[1]Dati finali'!H$42,FALSE)</f>
        <v>0.29015868125096289</v>
      </c>
      <c r="H24" s="52">
        <f>VLOOKUP($B24,'[1]Dati finali'!$B$4:$O$40,'[1]Dati finali'!I$42,FALSE)</f>
        <v>0.77260999999999991</v>
      </c>
      <c r="I24" s="47">
        <f>VLOOKUP($B24,'[1]Dati finali'!$B$4:$O$40,'[1]Dati finali'!J$42,FALSE)</f>
        <v>44420.07979267578</v>
      </c>
      <c r="J24" s="47">
        <f>VLOOKUP(B24,'[3]Indicator Scores'!$B$1:$D$181,3,FALSE)</f>
        <v>84.26</v>
      </c>
    </row>
    <row r="25" spans="2:10" x14ac:dyDescent="0.35">
      <c r="B25" s="47" t="s">
        <v>13</v>
      </c>
      <c r="C25" s="49">
        <f>LN(VLOOKUP($B25,'[1]Dati finali'!$B$4:$O$40,'[1]Dati finali'!$O$42,FALSE))</f>
        <v>-5.1159958097540823</v>
      </c>
      <c r="D25" s="50">
        <f>VLOOKUP($B25,'[1]Dati finali'!$B$4:$O$40,'[1]Dati finali'!C$42,FALSE)</f>
        <v>0.35200000000000004</v>
      </c>
      <c r="E25" s="51">
        <f>VLOOKUP($B25,'[1]Dati finali'!$B$4:$O$40,'[1]Dati finali'!E$42,FALSE)</f>
        <v>0.17230000000000001</v>
      </c>
      <c r="F25" s="51">
        <f>VLOOKUP($B25,'[1]Dati finali'!$B$4:$O$40,'[1]Dati finali'!G$42,FALSE)</f>
        <v>1.2192982456140351</v>
      </c>
      <c r="G25" s="50">
        <f>VLOOKUP($B25,'[1]Dati finali'!$B$4:$O$40,'[1]Dati finali'!H$42,FALSE)</f>
        <v>0.17483279395900755</v>
      </c>
      <c r="H25" s="52">
        <f>VLOOKUP($B25,'[1]Dati finali'!$B$4:$O$40,'[1]Dati finali'!I$42,FALSE)</f>
        <v>0.80180000000000007</v>
      </c>
      <c r="I25" s="47">
        <f>VLOOKUP($B25,'[1]Dati finali'!$B$4:$O$40,'[1]Dati finali'!J$42,FALSE)</f>
        <v>37588.058140447843</v>
      </c>
      <c r="J25" s="47">
        <f>VLOOKUP(B25,'[3]Indicator Scores'!$B$1:$D$181,3,FALSE)</f>
        <v>88.2</v>
      </c>
    </row>
    <row r="26" spans="2:10" x14ac:dyDescent="0.35">
      <c r="B26" s="47" t="s">
        <v>22</v>
      </c>
      <c r="C26" s="49">
        <f>LN(VLOOKUP($B26,'[1]Dati finali'!$B$4:$O$40,'[1]Dati finali'!$O$42,FALSE))</f>
        <v>-4.4228486291941369</v>
      </c>
      <c r="D26" s="50">
        <f>VLOOKUP($B26,'[1]Dati finali'!$B$4:$O$40,'[1]Dati finali'!C$42,FALSE)</f>
        <v>0.39899999999999997</v>
      </c>
      <c r="E26" s="51">
        <f>VLOOKUP($B26,'[1]Dati finali'!$B$4:$O$40,'[1]Dati finali'!E$42,FALSE)</f>
        <v>0.16165000000000002</v>
      </c>
      <c r="F26" s="51">
        <f>VLOOKUP($B26,'[1]Dati finali'!$B$4:$O$40,'[1]Dati finali'!G$42,FALSE)</f>
        <v>1.0438596491228072</v>
      </c>
      <c r="G26" s="50">
        <f>VLOOKUP($B26,'[1]Dati finali'!$B$4:$O$40,'[1]Dati finali'!H$42,FALSE)</f>
        <v>0.19813043478260869</v>
      </c>
      <c r="H26" s="52">
        <f>VLOOKUP($B26,'[1]Dati finali'!$B$4:$O$40,'[1]Dati finali'!I$42,FALSE)</f>
        <v>0.90727000000000002</v>
      </c>
      <c r="I26" s="47">
        <f>VLOOKUP($B26,'[1]Dati finali'!$B$4:$O$40,'[1]Dati finali'!J$42,FALSE)</f>
        <v>91004.175298679198</v>
      </c>
      <c r="J26" s="47">
        <f>VLOOKUP(B26,'[3]Indicator Scores'!$B$1:$D$181,3,FALSE)</f>
        <v>86.58</v>
      </c>
    </row>
    <row r="27" spans="2:10" x14ac:dyDescent="0.35">
      <c r="B27" s="47" t="s">
        <v>34</v>
      </c>
      <c r="C27" s="49">
        <f>LN(VLOOKUP($B27,'[1]Dati finali'!$B$4:$O$40,'[1]Dati finali'!$O$42,FALSE))</f>
        <v>-4.2686979493668789</v>
      </c>
      <c r="D27" s="50">
        <f>VLOOKUP($B27,'[1]Dati finali'!$B$4:$O$40,'[1]Dati finali'!C$42,FALSE)</f>
        <v>0.42799999999999999</v>
      </c>
      <c r="E27" s="51">
        <f>VLOOKUP($B27,'[1]Dati finali'!$B$4:$O$40,'[1]Dati finali'!E$42,FALSE)</f>
        <v>0.18109999999999998</v>
      </c>
      <c r="F27" s="51">
        <f>VLOOKUP($B27,'[1]Dati finali'!$B$4:$O$40,'[1]Dati finali'!G$42,FALSE)</f>
        <v>1.2807017543859649</v>
      </c>
      <c r="G27" s="50">
        <f>VLOOKUP($B27,'[1]Dati finali'!$B$4:$O$40,'[1]Dati finali'!H$42,FALSE)</f>
        <v>0.24521508544490278</v>
      </c>
      <c r="H27" s="52">
        <f>VLOOKUP($B27,'[1]Dati finali'!$B$4:$O$40,'[1]Dati finali'!I$42,FALSE)</f>
        <v>0.83143</v>
      </c>
      <c r="I27" s="47">
        <f>VLOOKUP($B27,'[1]Dati finali'!$B$4:$O$40,'[1]Dati finali'!J$42,FALSE)</f>
        <v>37955.073294435715</v>
      </c>
      <c r="J27" s="47">
        <f>VLOOKUP(B27,'[3]Indicator Scores'!$B$1:$D$181,3,FALSE)</f>
        <v>87.38</v>
      </c>
    </row>
    <row r="28" spans="2:10" x14ac:dyDescent="0.35">
      <c r="B28" s="47" t="s">
        <v>27</v>
      </c>
      <c r="C28" s="49">
        <f>LN(VLOOKUP($B28,'[1]Dati finali'!$B$4:$O$40,'[1]Dati finali'!$O$42,FALSE))</f>
        <v>-4.5098600061837661</v>
      </c>
      <c r="D28" s="50">
        <f>VLOOKUP($B28,'[1]Dati finali'!$B$4:$O$40,'[1]Dati finali'!C$42,FALSE)</f>
        <v>0.24</v>
      </c>
      <c r="E28" s="51">
        <f>VLOOKUP($B28,'[1]Dati finali'!$B$4:$O$40,'[1]Dati finali'!E$42,FALSE)</f>
        <v>0.22570000000000001</v>
      </c>
      <c r="F28" s="51">
        <f>VLOOKUP($B28,'[1]Dati finali'!$B$4:$O$40,'[1]Dati finali'!G$42,FALSE)</f>
        <v>1.3508771929824563</v>
      </c>
      <c r="G28" s="50">
        <f>VLOOKUP($B28,'[1]Dati finali'!$B$4:$O$40,'[1]Dati finali'!H$42,FALSE)</f>
        <v>0.53502487562189049</v>
      </c>
      <c r="H28" s="52">
        <f>VLOOKUP($B28,'[1]Dati finali'!$B$4:$O$40,'[1]Dati finali'!I$42,FALSE)</f>
        <v>0.64651999999999998</v>
      </c>
      <c r="I28" s="47">
        <f>VLOOKUP($B28,'[1]Dati finali'!$B$4:$O$40,'[1]Dati finali'!J$42,FALSE)</f>
        <v>27783.081655469832</v>
      </c>
      <c r="J28" s="47">
        <f>VLOOKUP(B28,'[3]Indicator Scores'!$B$1:$D$181,3,FALSE)</f>
        <v>88.63</v>
      </c>
    </row>
    <row r="29" spans="2:10" x14ac:dyDescent="0.35">
      <c r="B29" s="47" t="s">
        <v>5</v>
      </c>
      <c r="C29" s="49">
        <f>LN(VLOOKUP($B29,'[1]Dati finali'!$B$4:$O$40,'[1]Dati finali'!$O$42,FALSE))</f>
        <v>-5.2983173665480363</v>
      </c>
      <c r="D29" s="50">
        <f>VLOOKUP($B29,'[1]Dati finali'!$B$4:$O$40,'[1]Dati finali'!C$42,FALSE)</f>
        <v>0.32400000000000001</v>
      </c>
      <c r="E29" s="51">
        <f>VLOOKUP($B29,'[1]Dati finali'!$B$4:$O$40,'[1]Dati finali'!E$42,FALSE)</f>
        <v>0.19640000000000002</v>
      </c>
      <c r="F29" s="51">
        <f>VLOOKUP($B29,'[1]Dati finali'!$B$4:$O$40,'[1]Dati finali'!G$42,FALSE)</f>
        <v>1.0526315789473684</v>
      </c>
      <c r="G29" s="50">
        <f>VLOOKUP($B29,'[1]Dati finali'!$B$4:$O$40,'[1]Dati finali'!H$42,FALSE)</f>
        <v>0.74774668630338736</v>
      </c>
      <c r="H29" s="52">
        <f>VLOOKUP($B29,'[1]Dati finali'!$B$4:$O$40,'[1]Dati finali'!I$42,FALSE)</f>
        <v>0.58094000000000001</v>
      </c>
      <c r="I29" s="47">
        <f>VLOOKUP($B29,'[1]Dati finali'!$B$4:$O$40,'[1]Dati finali'!J$42,FALSE)</f>
        <v>45962.942412958422</v>
      </c>
      <c r="J29" s="47">
        <f>VLOOKUP(B29,'[3]Indicator Scores'!$B$1:$D$181,3,FALSE)</f>
        <v>86.64</v>
      </c>
    </row>
    <row r="30" spans="2:10" x14ac:dyDescent="0.35">
      <c r="B30" s="47" t="s">
        <v>2</v>
      </c>
      <c r="C30" s="49">
        <f>LN(VLOOKUP($B30,'[1]Dati finali'!$B$4:$O$40,'[1]Dati finali'!$O$42,FALSE))</f>
        <v>-5.521460917862246</v>
      </c>
      <c r="D30" s="50">
        <f>VLOOKUP($B30,'[1]Dati finali'!$B$4:$O$40,'[1]Dati finali'!C$42,FALSE)</f>
        <v>9.6811743000000006E-2</v>
      </c>
      <c r="E30" s="51">
        <f>VLOOKUP($B30,'[1]Dati finali'!$B$4:$O$40,'[1]Dati finali'!E$42,FALSE)</f>
        <v>6.8241469816272965E-2</v>
      </c>
      <c r="F30" s="51">
        <f>VLOOKUP($B30,'[1]Dati finali'!$B$4:$O$40,'[1]Dati finali'!G$42,FALSE)</f>
        <v>0.8421052631578948</v>
      </c>
      <c r="G30" s="50">
        <f>VLOOKUP($B30,'[1]Dati finali'!$B$4:$O$40,'[1]Dati finali'!H$42,FALSE)</f>
        <v>0.24825304897932565</v>
      </c>
      <c r="H30" s="52">
        <f>VLOOKUP($B30,'[1]Dati finali'!$B$4:$O$40,'[1]Dati finali'!I$42,FALSE)</f>
        <v>0.5796</v>
      </c>
      <c r="I30" s="47">
        <f>VLOOKUP($B30,'[1]Dati finali'!$B$4:$O$40,'[1]Dati finali'!J$42,FALSE)</f>
        <v>14742.756017137894</v>
      </c>
      <c r="J30" s="47">
        <f>VLOOKUP(B30,'[3]Indicator Scores'!$B$1:$D$181,3,FALSE)</f>
        <v>65.099999999999994</v>
      </c>
    </row>
    <row r="31" spans="2:10" x14ac:dyDescent="0.35">
      <c r="B31" s="47" t="s">
        <v>24</v>
      </c>
      <c r="C31" s="49">
        <f>LN(VLOOKUP($B31,'[1]Dati finali'!$B$4:$O$40,'[1]Dati finali'!$O$42,FALSE))</f>
        <v>-5.8091429903140277</v>
      </c>
      <c r="D31" s="50">
        <f>VLOOKUP($B31,'[1]Dati finali'!$B$4:$O$40,'[1]Dati finali'!C$42,FALSE)</f>
        <v>0.37200000000000005</v>
      </c>
      <c r="E31" s="51">
        <f>VLOOKUP($B31,'[1]Dati finali'!$B$4:$O$40,'[1]Dati finali'!E$42,FALSE)</f>
        <v>0.15589999999999998</v>
      </c>
      <c r="F31" s="51">
        <f>VLOOKUP($B31,'[1]Dati finali'!$B$4:$O$40,'[1]Dati finali'!G$42,FALSE)</f>
        <v>1.4736842105263159</v>
      </c>
      <c r="G31" s="50">
        <f>VLOOKUP($B31,'[1]Dati finali'!$B$4:$O$40,'[1]Dati finali'!H$42,FALSE)</f>
        <v>0.12103298611111112</v>
      </c>
      <c r="H31" s="52">
        <f>VLOOKUP($B31,'[1]Dati finali'!$B$4:$O$40,'[1]Dati finali'!I$42,FALSE)</f>
        <v>0.91076999999999997</v>
      </c>
      <c r="I31" s="47">
        <f>VLOOKUP($B31,'[1]Dati finali'!$B$4:$O$40,'[1]Dati finali'!J$42,FALSE)</f>
        <v>46055.498481981653</v>
      </c>
      <c r="J31" s="47">
        <f>VLOOKUP(B31,'[3]Indicator Scores'!$B$1:$D$181,3,FALSE)</f>
        <v>82.03</v>
      </c>
    </row>
    <row r="32" spans="2:10" x14ac:dyDescent="0.35">
      <c r="B32" s="47" t="s">
        <v>12</v>
      </c>
      <c r="C32" s="49">
        <f>LN(VLOOKUP($B32,'[1]Dati finali'!$B$4:$O$40,'[1]Dati finali'!$O$42,FALSE))</f>
        <v>-3.8167128256238212</v>
      </c>
      <c r="D32" s="50">
        <f>VLOOKUP($B32,'[1]Dati finali'!$B$4:$O$40,'[1]Dati finali'!C$42,FALSE)</f>
        <v>0.43700000000000006</v>
      </c>
      <c r="E32" s="51">
        <f>VLOOKUP($B32,'[1]Dati finali'!$B$4:$O$40,'[1]Dati finali'!E$42,FALSE)</f>
        <v>0.15899999999999997</v>
      </c>
      <c r="F32" s="51">
        <f>VLOOKUP($B32,'[1]Dati finali'!$B$4:$O$40,'[1]Dati finali'!G$42,FALSE)</f>
        <v>1.2719298245614037</v>
      </c>
      <c r="G32" s="50">
        <f>VLOOKUP($B32,'[1]Dati finali'!$B$4:$O$40,'[1]Dati finali'!H$42,FALSE)</f>
        <v>0.4419622093023256</v>
      </c>
      <c r="H32" s="52">
        <f>VLOOKUP($B32,'[1]Dati finali'!$B$4:$O$40,'[1]Dati finali'!I$42,FALSE)</f>
        <v>0.85325000000000006</v>
      </c>
      <c r="I32" s="47">
        <f>VLOOKUP($B32,'[1]Dati finali'!$B$4:$O$40,'[1]Dati finali'!J$42,FALSE)</f>
        <v>39356.000800448739</v>
      </c>
      <c r="J32" s="47">
        <f>VLOOKUP(B32,'[3]Indicator Scores'!$B$1:$D$181,3,FALSE)</f>
        <v>90.68</v>
      </c>
    </row>
    <row r="33" spans="2:10" x14ac:dyDescent="0.35">
      <c r="B33" s="47" t="s">
        <v>33</v>
      </c>
      <c r="C33" s="49">
        <f>LN(VLOOKUP($B33,'[1]Dati finali'!$B$4:$O$40,'[1]Dati finali'!$O$42,FALSE))</f>
        <v>-4.4228486291941369</v>
      </c>
      <c r="D33" s="50">
        <f>VLOOKUP($B33,'[1]Dati finali'!$B$4:$O$40,'[1]Dati finali'!C$42,FALSE)</f>
        <v>0.42599999999999999</v>
      </c>
      <c r="E33" s="51">
        <f>VLOOKUP($B33,'[1]Dati finali'!$B$4:$O$40,'[1]Dati finali'!E$42,FALSE)</f>
        <v>0.17543859649122809</v>
      </c>
      <c r="F33" s="51">
        <f>VLOOKUP($B33,'[1]Dati finali'!$B$4:$O$40,'[1]Dati finali'!G$42,FALSE)</f>
        <v>1.2719298245614037</v>
      </c>
      <c r="G33" s="50">
        <f>VLOOKUP($B33,'[1]Dati finali'!$B$4:$O$40,'[1]Dati finali'!H$42,FALSE)</f>
        <v>0.56096439169139467</v>
      </c>
      <c r="H33" s="52">
        <f>VLOOKUP($B33,'[1]Dati finali'!$B$4:$O$40,'[1]Dati finali'!I$42,FALSE)</f>
        <v>0.73760999999999999</v>
      </c>
      <c r="I33" s="47">
        <f>VLOOKUP($B33,'[1]Dati finali'!$B$4:$O$40,'[1]Dati finali'!J$42,FALSE)</f>
        <v>56765.024125018397</v>
      </c>
      <c r="J33" s="47">
        <f>VLOOKUP(B33,'[3]Indicator Scores'!$B$1:$D$181,3,FALSE)</f>
        <v>86.93</v>
      </c>
    </row>
    <row r="34" spans="2:10" x14ac:dyDescent="0.35">
      <c r="B34" s="47" t="s">
        <v>10</v>
      </c>
      <c r="C34" s="49">
        <f>LN(VLOOKUP($B34,'[1]Dati finali'!$B$4:$O$40,'[1]Dati finali'!$O$42,FALSE))</f>
        <v>-5.8091429903140277</v>
      </c>
      <c r="D34" s="50">
        <f>VLOOKUP($B34,'[1]Dati finali'!$B$4:$O$40,'[1]Dati finali'!C$42,FALSE)</f>
        <v>0.39100000000000001</v>
      </c>
      <c r="E34" s="51">
        <f>VLOOKUP($B34,'[1]Dati finali'!$B$4:$O$40,'[1]Dati finali'!E$42,FALSE)</f>
        <v>0.30295</v>
      </c>
      <c r="F34" s="51">
        <f>VLOOKUP($B34,'[1]Dati finali'!$B$4:$O$40,'[1]Dati finali'!G$42,FALSE)</f>
        <v>1.3596491228070178</v>
      </c>
      <c r="G34" s="50">
        <f>VLOOKUP($B34,'[1]Dati finali'!$B$4:$O$40,'[1]Dati finali'!H$42,FALSE)</f>
        <v>0.60297712418300653</v>
      </c>
      <c r="H34" s="52">
        <f>VLOOKUP($B34,'[1]Dati finali'!$B$4:$O$40,'[1]Dati finali'!I$42,FALSE)</f>
        <v>0.87757000000000007</v>
      </c>
      <c r="I34" s="47">
        <f>VLOOKUP($B34,'[1]Dati finali'!$B$4:$O$40,'[1]Dati finali'!J$42,FALSE)</f>
        <v>45056.267280748551</v>
      </c>
      <c r="J34" s="47">
        <f>VLOOKUP(B34,'[3]Indicator Scores'!$B$1:$D$181,3,FALSE)</f>
        <v>89.21</v>
      </c>
    </row>
    <row r="35" spans="2:10" x14ac:dyDescent="0.35">
      <c r="B35" s="47" t="s">
        <v>32</v>
      </c>
      <c r="C35" s="49">
        <f>LN(VLOOKUP($B35,'[1]Dati finali'!$B$4:$O$40,'[1]Dati finali'!$O$42,FALSE))</f>
        <v>-3.1700856606987688</v>
      </c>
      <c r="D35" s="50">
        <f>VLOOKUP($B35,'[1]Dati finali'!$B$4:$O$40,'[1]Dati finali'!C$42,FALSE)</f>
        <v>0.41899999999999998</v>
      </c>
      <c r="E35" s="51">
        <f>VLOOKUP($B35,'[1]Dati finali'!$B$4:$O$40,'[1]Dati finali'!E$42,FALSE)</f>
        <v>0.19645000000000001</v>
      </c>
      <c r="F35" s="51">
        <f>VLOOKUP($B35,'[1]Dati finali'!$B$4:$O$40,'[1]Dati finali'!G$42,FALSE)</f>
        <v>1.2456140350877194</v>
      </c>
      <c r="G35" s="50">
        <f>VLOOKUP($B35,'[1]Dati finali'!$B$4:$O$40,'[1]Dati finali'!H$42,FALSE)</f>
        <v>0.57096156310057655</v>
      </c>
      <c r="H35" s="52">
        <f>VLOOKUP($B35,'[1]Dati finali'!$B$4:$O$40,'[1]Dati finali'!I$42,FALSE)</f>
        <v>0.87146000000000001</v>
      </c>
      <c r="I35" s="47">
        <f>VLOOKUP($B35,'[1]Dati finali'!$B$4:$O$40,'[1]Dati finali'!J$42,FALSE)</f>
        <v>44042.249785595603</v>
      </c>
      <c r="J35" s="47">
        <f>VLOOKUP(B35,'[3]Indicator Scores'!$B$1:$D$181,3,FALSE)</f>
        <v>90.43</v>
      </c>
    </row>
    <row r="36" spans="2:10" x14ac:dyDescent="0.35">
      <c r="B36" s="47" t="s">
        <v>17</v>
      </c>
      <c r="C36" s="49">
        <f>LN(VLOOKUP($B36,'[1]Dati finali'!$B$4:$O$40,'[1]Dati finali'!$O$42,FALSE))</f>
        <v>-2.3025850929940455</v>
      </c>
      <c r="D36" s="50">
        <f>VLOOKUP($B36,'[1]Dati finali'!$B$4:$O$40,'[1]Dati finali'!C$42,FALSE)</f>
        <v>0.42499999999999999</v>
      </c>
      <c r="E36" s="51">
        <f>VLOOKUP($B36,'[1]Dati finali'!$B$4:$O$40,'[1]Dati finali'!E$42,FALSE)</f>
        <v>0.15579999999999999</v>
      </c>
      <c r="F36" s="51">
        <f>VLOOKUP($B36,'[1]Dati finali'!$B$4:$O$40,'[1]Dati finali'!G$42,FALSE)</f>
        <v>1.4824561403508774</v>
      </c>
      <c r="G36" s="50">
        <f>VLOOKUP($B36,'[1]Dati finali'!$B$4:$O$40,'[1]Dati finali'!H$42,FALSE)</f>
        <v>0.99986000000000008</v>
      </c>
      <c r="H36" s="52">
        <f>VLOOKUP($B36,'[1]Dati finali'!$B$4:$O$40,'[1]Dati finali'!I$42,FALSE)</f>
        <v>0.93772999999999995</v>
      </c>
      <c r="I36" s="47">
        <f>VLOOKUP($B36,'[1]Dati finali'!$B$4:$O$40,'[1]Dati finali'!J$42,FALSE)</f>
        <v>46625.174468334641</v>
      </c>
      <c r="J36" s="47">
        <f>VLOOKUP(B36,'[3]Indicator Scores'!$B$1:$D$181,3,FALSE)</f>
        <v>90.51</v>
      </c>
    </row>
    <row r="37" spans="2:10" x14ac:dyDescent="0.35">
      <c r="B37" s="47" t="s">
        <v>25</v>
      </c>
      <c r="C37" s="49">
        <f>LN(VLOOKUP($B37,'[1]Dati finali'!$B$4:$O$40,'[1]Dati finali'!$O$42,FALSE))</f>
        <v>-1.6928195213731514</v>
      </c>
      <c r="D37" s="50">
        <f>VLOOKUP($B37,'[1]Dati finali'!$B$4:$O$40,'[1]Dati finali'!C$42,FALSE)</f>
        <v>0.43200000000000005</v>
      </c>
      <c r="E37" s="51">
        <f>VLOOKUP($B37,'[1]Dati finali'!$B$4:$O$40,'[1]Dati finali'!E$42,FALSE)</f>
        <v>0.16239999999999999</v>
      </c>
      <c r="F37" s="51">
        <f>VLOOKUP($B37,'[1]Dati finali'!$B$4:$O$40,'[1]Dati finali'!G$42,FALSE)</f>
        <v>1.56140350877193</v>
      </c>
      <c r="G37" s="50">
        <f>VLOOKUP($B37,'[1]Dati finali'!$B$4:$O$40,'[1]Dati finali'!H$42,FALSE)</f>
        <v>0.97569731543624161</v>
      </c>
      <c r="H37" s="52">
        <f>VLOOKUP($B37,'[1]Dati finali'!$B$4:$O$40,'[1]Dati finali'!I$42,FALSE)</f>
        <v>0.81870999999999994</v>
      </c>
      <c r="I37" s="47">
        <f>VLOOKUP($B37,'[1]Dati finali'!$B$4:$O$40,'[1]Dati finali'!J$42,FALSE)</f>
        <v>53872.17663996949</v>
      </c>
      <c r="J37" s="47">
        <f>VLOOKUP(B37,'[3]Indicator Scores'!$B$1:$D$181,3,FALSE)</f>
        <v>86.9</v>
      </c>
    </row>
    <row r="41" spans="2:10" x14ac:dyDescent="0.35">
      <c r="B41" s="47" t="s">
        <v>46</v>
      </c>
    </row>
    <row r="42" spans="2:10" ht="15" thickBot="1" x14ac:dyDescent="0.4"/>
    <row r="43" spans="2:10" x14ac:dyDescent="0.35">
      <c r="B43" s="39" t="s">
        <v>47</v>
      </c>
      <c r="C43" s="39"/>
    </row>
    <row r="44" spans="2:10" x14ac:dyDescent="0.35">
      <c r="B44" s="36" t="s">
        <v>48</v>
      </c>
      <c r="C44" s="36">
        <v>0.77866620306394374</v>
      </c>
    </row>
    <row r="45" spans="2:10" x14ac:dyDescent="0.35">
      <c r="B45" s="36" t="s">
        <v>49</v>
      </c>
      <c r="C45" s="36">
        <v>0.60632105579401885</v>
      </c>
    </row>
    <row r="46" spans="2:10" x14ac:dyDescent="0.35">
      <c r="B46" s="36" t="s">
        <v>50</v>
      </c>
      <c r="C46" s="36">
        <v>0.50033057081548549</v>
      </c>
    </row>
    <row r="47" spans="2:10" x14ac:dyDescent="0.35">
      <c r="B47" s="36" t="s">
        <v>51</v>
      </c>
      <c r="C47" s="36">
        <v>0.93770594162300258</v>
      </c>
    </row>
    <row r="48" spans="2:10" ht="15" thickBot="1" x14ac:dyDescent="0.4">
      <c r="B48" s="37" t="s">
        <v>52</v>
      </c>
      <c r="C48" s="37">
        <v>34</v>
      </c>
    </row>
    <row r="50" spans="2:10" ht="15" thickBot="1" x14ac:dyDescent="0.4">
      <c r="B50" s="47" t="s">
        <v>53</v>
      </c>
    </row>
    <row r="51" spans="2:10" x14ac:dyDescent="0.35">
      <c r="B51" s="38"/>
      <c r="C51" s="38" t="s">
        <v>58</v>
      </c>
      <c r="D51" s="38" t="s">
        <v>59</v>
      </c>
      <c r="E51" s="38" t="s">
        <v>60</v>
      </c>
      <c r="F51" s="38" t="s">
        <v>61</v>
      </c>
      <c r="G51" s="38" t="s">
        <v>62</v>
      </c>
    </row>
    <row r="52" spans="2:10" x14ac:dyDescent="0.35">
      <c r="B52" s="36" t="s">
        <v>54</v>
      </c>
      <c r="C52" s="36">
        <v>7</v>
      </c>
      <c r="D52" s="36">
        <v>35.210090932813074</v>
      </c>
      <c r="E52" s="36">
        <v>5.0300129904018673</v>
      </c>
      <c r="F52" s="36">
        <v>5.7205234594107131</v>
      </c>
      <c r="G52" s="36">
        <v>4.4008483153218565E-4</v>
      </c>
    </row>
    <row r="53" spans="2:10" x14ac:dyDescent="0.35">
      <c r="B53" s="36" t="s">
        <v>55</v>
      </c>
      <c r="C53" s="36">
        <v>26</v>
      </c>
      <c r="D53" s="36">
        <v>22.861603256832129</v>
      </c>
      <c r="E53" s="36">
        <v>0.87929243295508186</v>
      </c>
      <c r="F53" s="36"/>
      <c r="G53" s="36"/>
    </row>
    <row r="54" spans="2:10" ht="15" thickBot="1" x14ac:dyDescent="0.4">
      <c r="B54" s="37" t="s">
        <v>56</v>
      </c>
      <c r="C54" s="37">
        <v>33</v>
      </c>
      <c r="D54" s="37">
        <v>58.0716941896452</v>
      </c>
      <c r="E54" s="37"/>
      <c r="F54" s="37"/>
      <c r="G54" s="37"/>
    </row>
    <row r="55" spans="2:10" ht="15" thickBot="1" x14ac:dyDescent="0.4"/>
    <row r="56" spans="2:10" x14ac:dyDescent="0.35">
      <c r="B56" s="38"/>
      <c r="C56" s="38" t="s">
        <v>63</v>
      </c>
      <c r="D56" s="38" t="s">
        <v>51</v>
      </c>
      <c r="E56" s="38" t="s">
        <v>64</v>
      </c>
      <c r="F56" s="38" t="s">
        <v>65</v>
      </c>
      <c r="G56" s="38" t="s">
        <v>66</v>
      </c>
      <c r="H56" s="38" t="s">
        <v>67</v>
      </c>
      <c r="I56" s="38" t="s">
        <v>68</v>
      </c>
      <c r="J56" s="38" t="s">
        <v>69</v>
      </c>
    </row>
    <row r="57" spans="2:10" x14ac:dyDescent="0.35">
      <c r="B57" s="36" t="s">
        <v>57</v>
      </c>
      <c r="C57" s="36">
        <v>-9.4664726346499712</v>
      </c>
      <c r="D57" s="36">
        <v>3.0987884665719188</v>
      </c>
      <c r="E57" s="36">
        <v>-3.0548947554081995</v>
      </c>
      <c r="F57" s="36">
        <v>5.1490019096019912E-3</v>
      </c>
      <c r="G57" s="36">
        <v>-15.836123551815557</v>
      </c>
      <c r="H57" s="36">
        <v>-3.0968217174843859</v>
      </c>
      <c r="I57" s="36">
        <v>-15.836123551815557</v>
      </c>
      <c r="J57" s="36">
        <v>-3.0968217174843859</v>
      </c>
    </row>
    <row r="58" spans="2:10" x14ac:dyDescent="0.35">
      <c r="B58" s="36" t="s">
        <v>35</v>
      </c>
      <c r="C58" s="36">
        <v>-0.31049532566453597</v>
      </c>
      <c r="D58" s="36">
        <v>2.2710240835544724</v>
      </c>
      <c r="E58" s="36">
        <v>-0.1367204020040893</v>
      </c>
      <c r="F58" s="36">
        <v>0.8923049898003016</v>
      </c>
      <c r="G58" s="36">
        <v>-4.9786521852777055</v>
      </c>
      <c r="H58" s="36">
        <v>4.357661533948634</v>
      </c>
      <c r="I58" s="36">
        <v>-4.9786521852777055</v>
      </c>
      <c r="J58" s="36">
        <v>4.357661533948634</v>
      </c>
    </row>
    <row r="59" spans="2:10" x14ac:dyDescent="0.35">
      <c r="B59" s="36" t="s">
        <v>37</v>
      </c>
      <c r="C59" s="36">
        <v>-0.52055646131875122</v>
      </c>
      <c r="D59" s="36">
        <v>3.4656450574327833</v>
      </c>
      <c r="E59" s="36">
        <v>-0.15020478228210693</v>
      </c>
      <c r="F59" s="36">
        <v>0.88176224824617566</v>
      </c>
      <c r="G59" s="36">
        <v>-7.6442919007590078</v>
      </c>
      <c r="H59" s="36">
        <v>6.6031789781215053</v>
      </c>
      <c r="I59" s="36">
        <v>-7.6442919007590078</v>
      </c>
      <c r="J59" s="36">
        <v>6.6031789781215053</v>
      </c>
    </row>
    <row r="60" spans="2:10" x14ac:dyDescent="0.35">
      <c r="B60" s="36" t="s">
        <v>39</v>
      </c>
      <c r="C60" s="36">
        <v>0.80521961922195417</v>
      </c>
      <c r="D60" s="36">
        <v>1.041182934593373</v>
      </c>
      <c r="E60" s="36">
        <v>0.77336997415965847</v>
      </c>
      <c r="F60" s="36">
        <v>0.44627830500054266</v>
      </c>
      <c r="G60" s="36">
        <v>-1.3349625538473009</v>
      </c>
      <c r="H60" s="36">
        <v>2.9454017922912095</v>
      </c>
      <c r="I60" s="36">
        <v>-1.3349625538473009</v>
      </c>
      <c r="J60" s="36">
        <v>2.9454017922912095</v>
      </c>
    </row>
    <row r="61" spans="2:10" x14ac:dyDescent="0.35">
      <c r="B61" s="36" t="s">
        <v>40</v>
      </c>
      <c r="C61" s="36">
        <v>2.5996410575660143</v>
      </c>
      <c r="D61" s="36">
        <v>0.78860566257113318</v>
      </c>
      <c r="E61" s="36">
        <v>3.2965031586132234</v>
      </c>
      <c r="F61" s="36">
        <v>2.8332599330415033E-3</v>
      </c>
      <c r="G61" s="36">
        <v>0.97863890267058196</v>
      </c>
      <c r="H61" s="36">
        <v>4.2206432124614466</v>
      </c>
      <c r="I61" s="36">
        <v>0.97863890267058196</v>
      </c>
      <c r="J61" s="36">
        <v>4.2206432124614466</v>
      </c>
    </row>
    <row r="62" spans="2:10" x14ac:dyDescent="0.35">
      <c r="B62" s="36" t="s">
        <v>41</v>
      </c>
      <c r="C62" s="36">
        <v>4.4310638042559916</v>
      </c>
      <c r="D62" s="36">
        <v>1.8404552484689762</v>
      </c>
      <c r="E62" s="36">
        <v>2.4075911695989731</v>
      </c>
      <c r="F62" s="36">
        <v>2.3450936567741925E-2</v>
      </c>
      <c r="G62" s="36">
        <v>0.64795386052322756</v>
      </c>
      <c r="H62" s="36">
        <v>8.214173747988756</v>
      </c>
      <c r="I62" s="36">
        <v>0.64795386052322756</v>
      </c>
      <c r="J62" s="36">
        <v>8.214173747988756</v>
      </c>
    </row>
    <row r="63" spans="2:10" x14ac:dyDescent="0.35">
      <c r="B63" s="36" t="s">
        <v>42</v>
      </c>
      <c r="C63" s="36">
        <v>1.696428519992942E-5</v>
      </c>
      <c r="D63" s="36">
        <v>1.3970278181659865E-5</v>
      </c>
      <c r="E63" s="36">
        <v>1.2143126270885627</v>
      </c>
      <c r="F63" s="36">
        <v>0.23554289447539672</v>
      </c>
      <c r="G63" s="36">
        <v>-1.175203286850266E-5</v>
      </c>
      <c r="H63" s="36">
        <v>4.5680603268361504E-5</v>
      </c>
      <c r="I63" s="36">
        <v>-1.175203286850266E-5</v>
      </c>
      <c r="J63" s="36">
        <v>4.5680603268361504E-5</v>
      </c>
    </row>
    <row r="64" spans="2:10" ht="15" thickBot="1" x14ac:dyDescent="0.4">
      <c r="B64" s="37" t="s">
        <v>121</v>
      </c>
      <c r="C64" s="37">
        <v>-1.7671698044116162E-2</v>
      </c>
      <c r="D64" s="37">
        <v>3.8600213708837892E-2</v>
      </c>
      <c r="E64" s="37">
        <v>-0.45781347682202223</v>
      </c>
      <c r="F64" s="37">
        <v>0.65088958061892865</v>
      </c>
      <c r="G64" s="37">
        <v>-9.7015573660538645E-2</v>
      </c>
      <c r="H64" s="37">
        <v>6.1672177572306329E-2</v>
      </c>
      <c r="I64" s="37">
        <v>-9.7015573660538645E-2</v>
      </c>
      <c r="J64" s="37">
        <v>6.1672177572306329E-2</v>
      </c>
    </row>
    <row r="68" spans="2:4" x14ac:dyDescent="0.35">
      <c r="B68" s="47" t="s">
        <v>70</v>
      </c>
    </row>
    <row r="69" spans="2:4" ht="15" thickBot="1" x14ac:dyDescent="0.4"/>
    <row r="70" spans="2:4" x14ac:dyDescent="0.35">
      <c r="B70" s="38" t="s">
        <v>71</v>
      </c>
      <c r="C70" s="38" t="s">
        <v>83</v>
      </c>
      <c r="D70" s="38" t="s">
        <v>73</v>
      </c>
    </row>
    <row r="71" spans="2:4" x14ac:dyDescent="0.35">
      <c r="B71" s="36">
        <v>1</v>
      </c>
      <c r="C71" s="36">
        <v>-6.1886636150848666</v>
      </c>
      <c r="D71" s="36">
        <v>-0.71909166389727019</v>
      </c>
    </row>
    <row r="72" spans="2:4" x14ac:dyDescent="0.35">
      <c r="B72" s="36">
        <v>2</v>
      </c>
      <c r="C72" s="36">
        <v>-6.5764329027628463</v>
      </c>
      <c r="D72" s="36">
        <v>-0.3313223762192905</v>
      </c>
    </row>
    <row r="73" spans="2:4" x14ac:dyDescent="0.35">
      <c r="B73" s="36">
        <v>3</v>
      </c>
      <c r="C73" s="36">
        <v>-5.4316450151030171</v>
      </c>
      <c r="D73" s="36">
        <v>-0.7829630833191743</v>
      </c>
    </row>
    <row r="74" spans="2:4" x14ac:dyDescent="0.35">
      <c r="B74" s="36">
        <v>4</v>
      </c>
      <c r="C74" s="36">
        <v>-5.3259069899272129</v>
      </c>
      <c r="D74" s="36">
        <v>-1.5818482890549239</v>
      </c>
    </row>
    <row r="75" spans="2:4" x14ac:dyDescent="0.35">
      <c r="B75" s="36">
        <v>5</v>
      </c>
      <c r="C75" s="36">
        <v>-6.8626877413721541</v>
      </c>
      <c r="D75" s="36">
        <v>-4.5067537609982722E-2</v>
      </c>
    </row>
    <row r="76" spans="2:4" x14ac:dyDescent="0.35">
      <c r="B76" s="36">
        <v>6</v>
      </c>
      <c r="C76" s="36">
        <v>-5.5958200447268105</v>
      </c>
      <c r="D76" s="36">
        <v>-1.3119352342553263</v>
      </c>
    </row>
    <row r="77" spans="2:4" x14ac:dyDescent="0.35">
      <c r="B77" s="36">
        <v>7</v>
      </c>
      <c r="C77" s="36">
        <v>-6.3739219667868223</v>
      </c>
      <c r="D77" s="36">
        <v>-0.53383331219531449</v>
      </c>
    </row>
    <row r="78" spans="2:4" x14ac:dyDescent="0.35">
      <c r="B78" s="36">
        <v>8</v>
      </c>
      <c r="C78" s="36">
        <v>-6.2657697574245139</v>
      </c>
      <c r="D78" s="36">
        <v>5.1161659002322502E-2</v>
      </c>
    </row>
    <row r="79" spans="2:4" x14ac:dyDescent="0.35">
      <c r="B79" s="36">
        <v>9</v>
      </c>
      <c r="C79" s="36">
        <v>-6.7021067450816245</v>
      </c>
      <c r="D79" s="36">
        <v>0.4874986466594331</v>
      </c>
    </row>
    <row r="80" spans="2:4" x14ac:dyDescent="0.35">
      <c r="B80" s="36">
        <v>10</v>
      </c>
      <c r="C80" s="36">
        <v>-4.6622642100641221</v>
      </c>
      <c r="D80" s="36">
        <v>0.84555138444030087</v>
      </c>
    </row>
    <row r="81" spans="2:4" x14ac:dyDescent="0.35">
      <c r="B81" s="36">
        <v>11</v>
      </c>
      <c r="C81" s="36">
        <v>-5.4992047859369917</v>
      </c>
      <c r="D81" s="36">
        <v>-0.71540331248519973</v>
      </c>
    </row>
    <row r="82" spans="2:4" x14ac:dyDescent="0.35">
      <c r="B82" s="36">
        <v>12</v>
      </c>
      <c r="C82" s="36">
        <v>-5.2726650292067747</v>
      </c>
      <c r="D82" s="36">
        <v>-0.53647796110725299</v>
      </c>
    </row>
    <row r="83" spans="2:4" x14ac:dyDescent="0.35">
      <c r="B83" s="36">
        <v>13</v>
      </c>
      <c r="C83" s="36">
        <v>-6.5436984292556364</v>
      </c>
      <c r="D83" s="36">
        <v>1.0222375113933904</v>
      </c>
    </row>
    <row r="84" spans="2:4" x14ac:dyDescent="0.35">
      <c r="B84" s="36">
        <v>14</v>
      </c>
      <c r="C84" s="36">
        <v>-5.7372544774865659</v>
      </c>
      <c r="D84" s="36">
        <v>-0.4773536209356255</v>
      </c>
    </row>
    <row r="85" spans="2:4" x14ac:dyDescent="0.35">
      <c r="B85" s="36">
        <v>15</v>
      </c>
      <c r="C85" s="36">
        <v>-6.5708193195756426</v>
      </c>
      <c r="D85" s="36">
        <v>0.76167632926161488</v>
      </c>
    </row>
    <row r="86" spans="2:4" x14ac:dyDescent="0.35">
      <c r="B86" s="36">
        <v>16</v>
      </c>
      <c r="C86" s="36">
        <v>-6.432575386445448</v>
      </c>
      <c r="D86" s="36">
        <v>0.62343239613142032</v>
      </c>
    </row>
    <row r="87" spans="2:4" x14ac:dyDescent="0.35">
      <c r="B87" s="36">
        <v>17</v>
      </c>
      <c r="C87" s="36">
        <v>-5.3084260825346536</v>
      </c>
      <c r="D87" s="36">
        <v>0.34658095260783028</v>
      </c>
    </row>
    <row r="88" spans="2:4" x14ac:dyDescent="0.35">
      <c r="B88" s="36">
        <v>18</v>
      </c>
      <c r="C88" s="36">
        <v>-4.6177664965689473</v>
      </c>
      <c r="D88" s="36">
        <v>-0.68055086997908898</v>
      </c>
    </row>
    <row r="89" spans="2:4" x14ac:dyDescent="0.35">
      <c r="B89" s="36">
        <v>19</v>
      </c>
      <c r="C89" s="36">
        <v>-5.7703674300239109</v>
      </c>
      <c r="D89" s="36">
        <v>0.65437162026982865</v>
      </c>
    </row>
    <row r="90" spans="2:4" x14ac:dyDescent="0.35">
      <c r="B90" s="36">
        <v>20</v>
      </c>
      <c r="C90" s="36">
        <v>-5.7952853087163296</v>
      </c>
      <c r="D90" s="36">
        <v>-1.1124699702658072</v>
      </c>
    </row>
    <row r="91" spans="2:4" x14ac:dyDescent="0.35">
      <c r="B91" s="36">
        <v>21</v>
      </c>
      <c r="C91" s="36">
        <v>-5.2898067863438722</v>
      </c>
      <c r="D91" s="36">
        <v>0.46149304904157074</v>
      </c>
    </row>
    <row r="92" spans="2:4" x14ac:dyDescent="0.35">
      <c r="B92" s="36">
        <v>22</v>
      </c>
      <c r="C92" s="36">
        <v>-5.5973157599654693</v>
      </c>
      <c r="D92" s="36">
        <v>0.48131995021138696</v>
      </c>
    </row>
    <row r="93" spans="2:4" x14ac:dyDescent="0.35">
      <c r="B93" s="36">
        <v>23</v>
      </c>
      <c r="C93" s="36">
        <v>-4.2849275141812697</v>
      </c>
      <c r="D93" s="36">
        <v>-0.13792111501286719</v>
      </c>
    </row>
    <row r="94" spans="2:4" x14ac:dyDescent="0.35">
      <c r="B94" s="36">
        <v>24</v>
      </c>
      <c r="C94" s="36">
        <v>-5.2410729342898152</v>
      </c>
      <c r="D94" s="36">
        <v>0.97237498492293639</v>
      </c>
    </row>
    <row r="95" spans="2:4" x14ac:dyDescent="0.35">
      <c r="B95" s="36">
        <v>25</v>
      </c>
      <c r="C95" s="36">
        <v>-5.410006759680444</v>
      </c>
      <c r="D95" s="36">
        <v>0.90014675349667783</v>
      </c>
    </row>
    <row r="96" spans="2:4" x14ac:dyDescent="0.35">
      <c r="B96" s="36">
        <v>26</v>
      </c>
      <c r="C96" s="36">
        <v>-5.0550030719904493</v>
      </c>
      <c r="D96" s="36">
        <v>-0.24331429455758702</v>
      </c>
    </row>
    <row r="97" spans="2:4" x14ac:dyDescent="0.35">
      <c r="B97" s="36">
        <v>27</v>
      </c>
      <c r="C97" s="36">
        <v>-6.5406899122437387</v>
      </c>
      <c r="D97" s="36">
        <v>1.0192289943814927</v>
      </c>
    </row>
    <row r="98" spans="2:4" x14ac:dyDescent="0.35">
      <c r="B98" s="36">
        <v>28</v>
      </c>
      <c r="C98" s="36">
        <v>-4.7944806875324693</v>
      </c>
      <c r="D98" s="36">
        <v>-1.0146623027815584</v>
      </c>
    </row>
    <row r="99" spans="2:4" x14ac:dyDescent="0.35">
      <c r="B99" s="36">
        <v>29</v>
      </c>
      <c r="C99" s="36">
        <v>-4.6658195808613323</v>
      </c>
      <c r="D99" s="36">
        <v>0.84910675523751111</v>
      </c>
    </row>
    <row r="100" spans="2:4" x14ac:dyDescent="0.35">
      <c r="B100" s="36">
        <v>30</v>
      </c>
      <c r="C100" s="36">
        <v>-4.5124061045474608</v>
      </c>
      <c r="D100" s="36">
        <v>8.9557475353323923E-2</v>
      </c>
    </row>
    <row r="101" spans="2:4" x14ac:dyDescent="0.35">
      <c r="B101" s="36">
        <v>31</v>
      </c>
      <c r="C101" s="36">
        <v>-4.0068148008197699</v>
      </c>
      <c r="D101" s="36">
        <v>-1.8023281894942578</v>
      </c>
    </row>
    <row r="102" spans="2:4" x14ac:dyDescent="0.35">
      <c r="B102" s="36">
        <v>32</v>
      </c>
      <c r="C102" s="36">
        <v>-4.2009570172334234</v>
      </c>
      <c r="D102" s="36">
        <v>1.0308713565346546</v>
      </c>
    </row>
    <row r="103" spans="2:4" x14ac:dyDescent="0.35">
      <c r="B103" s="36">
        <v>33</v>
      </c>
      <c r="C103" s="36">
        <v>-2.5399171396970113</v>
      </c>
      <c r="D103" s="36">
        <v>0.23733204670296582</v>
      </c>
    </row>
    <row r="104" spans="2:4" ht="15" thickBot="1" x14ac:dyDescent="0.4">
      <c r="B104" s="37">
        <v>34</v>
      </c>
      <c r="C104" s="37">
        <v>-2.8854207888949226</v>
      </c>
      <c r="D104" s="37">
        <v>1.1926012675217712</v>
      </c>
    </row>
    <row r="105" spans="2:4" ht="15" thickBot="1" x14ac:dyDescent="0.4">
      <c r="B105" s="54">
        <v>34</v>
      </c>
      <c r="C105" s="54">
        <v>-3.0700319855842917</v>
      </c>
      <c r="D105" s="54">
        <v>1.3772124642111403</v>
      </c>
    </row>
    <row r="106" spans="2:4" ht="15" thickBot="1" x14ac:dyDescent="0.4">
      <c r="B106" s="54"/>
      <c r="C106" s="54"/>
      <c r="D106" s="54"/>
    </row>
  </sheetData>
  <conditionalFormatting sqref="B4:C37">
    <cfRule type="cellIs" dxfId="21" priority="1"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BC49A-0529-4F80-ACEF-46C4BE020C42}">
  <dimension ref="C4:R19"/>
  <sheetViews>
    <sheetView topLeftCell="E4" zoomScale="90" zoomScaleNormal="90" workbookViewId="0">
      <selection activeCell="O5" sqref="O5"/>
    </sheetView>
  </sheetViews>
  <sheetFormatPr defaultRowHeight="14.5" x14ac:dyDescent="0.35"/>
  <cols>
    <col min="3" max="3" width="17.81640625" customWidth="1"/>
    <col min="4" max="14" width="13.1796875" customWidth="1"/>
    <col min="15" max="18" width="12.7265625" customWidth="1"/>
  </cols>
  <sheetData>
    <row r="4" spans="3:18" ht="58" x14ac:dyDescent="0.35">
      <c r="D4" s="27" t="s">
        <v>100</v>
      </c>
      <c r="E4" s="27" t="s">
        <v>101</v>
      </c>
      <c r="F4" s="27" t="s">
        <v>102</v>
      </c>
      <c r="G4" s="32" t="s">
        <v>103</v>
      </c>
      <c r="H4" s="27" t="s">
        <v>108</v>
      </c>
      <c r="I4" s="27" t="s">
        <v>109</v>
      </c>
      <c r="J4" s="32" t="s">
        <v>110</v>
      </c>
      <c r="K4" s="28" t="s">
        <v>111</v>
      </c>
      <c r="L4" s="28" t="s">
        <v>112</v>
      </c>
      <c r="M4" s="28" t="s">
        <v>113</v>
      </c>
      <c r="N4" s="28" t="s">
        <v>114</v>
      </c>
      <c r="O4" s="35" t="s">
        <v>122</v>
      </c>
      <c r="P4" s="35" t="s">
        <v>123</v>
      </c>
      <c r="Q4" s="35" t="s">
        <v>124</v>
      </c>
      <c r="R4" s="35" t="s">
        <v>125</v>
      </c>
    </row>
    <row r="5" spans="3:18" x14ac:dyDescent="0.35">
      <c r="C5" s="30" t="s">
        <v>50</v>
      </c>
      <c r="D5" s="31">
        <f>'Linear reg_EV_17_no_CO2'!C46</f>
        <v>0.42648582730155055</v>
      </c>
      <c r="E5" s="31">
        <f>'ln reg_EV_17_no CO2'!C46</f>
        <v>0.53632804278689516</v>
      </c>
      <c r="F5" s="31">
        <f>'ln reg_BEV_17_no CO2'!C46</f>
        <v>0.50598979579526315</v>
      </c>
      <c r="G5" s="33">
        <f>'ln reg_PHEV_17_no CO2'!C46</f>
        <v>0.50022168322128646</v>
      </c>
      <c r="H5" s="31">
        <f>'ln reg_EV_17_no CO2 &amp; lat'!C46</f>
        <v>0.55285420744687308</v>
      </c>
      <c r="I5" s="31">
        <f>'ln reg_BEV_17_no CO2 &amp; lat'!C46</f>
        <v>0.51365375544285774</v>
      </c>
      <c r="J5" s="33">
        <f>'ln reg_PHEV_17_no CO2 &amp; lat'!C46</f>
        <v>0.51977788910471812</v>
      </c>
      <c r="K5" s="31">
        <f>'Linear reg_EV_17'!C46</f>
        <v>0.45942277032325474</v>
      </c>
      <c r="L5" s="31">
        <f>'ln reg_EV_17'!C46</f>
        <v>0.56165166502946273</v>
      </c>
      <c r="M5" s="31">
        <f>'ln reg_BEV_17'!C46</f>
        <v>0.53746773335523801</v>
      </c>
      <c r="N5" s="31">
        <f>'ln reg_PHEV_17'!C46</f>
        <v>0.50033057081548549</v>
      </c>
      <c r="O5" s="4">
        <f>'Linear rg_EV_17_no_CO2,lat,elc2'!C46</f>
        <v>0.45942277032325474</v>
      </c>
    </row>
    <row r="9" spans="3:18" ht="58" x14ac:dyDescent="0.35">
      <c r="C9" s="29" t="s">
        <v>65</v>
      </c>
      <c r="D9" s="27" t="s">
        <v>100</v>
      </c>
      <c r="E9" s="27" t="s">
        <v>101</v>
      </c>
      <c r="F9" s="27" t="s">
        <v>102</v>
      </c>
      <c r="G9" s="32" t="s">
        <v>103</v>
      </c>
      <c r="H9" s="27" t="s">
        <v>108</v>
      </c>
      <c r="I9" s="27" t="s">
        <v>109</v>
      </c>
      <c r="J9" s="32" t="s">
        <v>110</v>
      </c>
      <c r="K9" s="28" t="s">
        <v>111</v>
      </c>
      <c r="L9" s="28" t="s">
        <v>112</v>
      </c>
      <c r="M9" s="28" t="s">
        <v>113</v>
      </c>
      <c r="N9" s="28" t="s">
        <v>114</v>
      </c>
      <c r="O9" s="35" t="s">
        <v>122</v>
      </c>
      <c r="P9" s="35" t="s">
        <v>123</v>
      </c>
      <c r="Q9" s="35" t="s">
        <v>124</v>
      </c>
      <c r="R9" s="35" t="s">
        <v>125</v>
      </c>
    </row>
    <row r="10" spans="3:18" x14ac:dyDescent="0.35">
      <c r="C10" t="s">
        <v>57</v>
      </c>
      <c r="D10">
        <f>'Linear reg_EV_17_no_CO2'!F57</f>
        <v>3.3614037897603373E-2</v>
      </c>
      <c r="E10">
        <f>'ln reg_EV_17_no CO2'!F57</f>
        <v>2.9447084440423695E-6</v>
      </c>
      <c r="F10">
        <f>'ln reg_BEV_17_no CO2'!F57</f>
        <v>3.8085555312054889E-6</v>
      </c>
      <c r="G10" s="34">
        <f>'ln reg_PHEV_17_no CO2'!F57</f>
        <v>2.2069115244755841E-5</v>
      </c>
      <c r="H10">
        <f>'ln reg_EV_17_no CO2 &amp; lat'!F57</f>
        <v>9.6553147917056216E-8</v>
      </c>
      <c r="I10">
        <f>'ln reg_BEV_17_no CO2 &amp; lat'!F57</f>
        <v>3.1186802628953975E-8</v>
      </c>
      <c r="J10" s="34">
        <f>'ln reg_PHEV_17_no CO2 &amp; lat'!F57</f>
        <v>4.3052724819074499E-7</v>
      </c>
      <c r="K10">
        <f>'Linear reg_EV_17'!F57</f>
        <v>0.70709429500992083</v>
      </c>
      <c r="L10">
        <f>'ln reg_EV_17'!F57</f>
        <v>0.19373401428176523</v>
      </c>
      <c r="M10">
        <f>'ln reg_BEV_17'!F57</f>
        <v>0.61869761629925479</v>
      </c>
      <c r="N10">
        <f>'ln reg_PHEV_17'!F57</f>
        <v>5.1490019096019912E-3</v>
      </c>
      <c r="O10">
        <f>'Linear rg_EV_17_no_CO2,lat,elc2'!F57</f>
        <v>0.70709429500992083</v>
      </c>
    </row>
    <row r="11" spans="3:18" x14ac:dyDescent="0.35">
      <c r="C11" t="s">
        <v>35</v>
      </c>
      <c r="D11">
        <f>'Linear reg_EV_17_no_CO2'!F58</f>
        <v>0.58649195299385526</v>
      </c>
      <c r="E11">
        <f>'ln reg_EV_17_no CO2'!F58</f>
        <v>0.49954101703455944</v>
      </c>
      <c r="F11">
        <f>'ln reg_BEV_17_no CO2'!F58</f>
        <v>0.52964410122414796</v>
      </c>
      <c r="G11" s="34">
        <f>'ln reg_PHEV_17_no CO2'!F58</f>
        <v>0.90440718329223757</v>
      </c>
      <c r="H11">
        <f>'ln reg_EV_17_no CO2 &amp; lat'!F58</f>
        <v>0.47386529230189156</v>
      </c>
      <c r="I11">
        <f>'ln reg_BEV_17_no CO2 &amp; lat'!F58</f>
        <v>0.58044870037069451</v>
      </c>
      <c r="J11" s="34">
        <f>'ln reg_PHEV_17_no CO2 &amp; lat'!F58</f>
        <v>0.90840810277498618</v>
      </c>
      <c r="K11">
        <f>'Linear reg_EV_17'!F58</f>
        <v>0.56856557164554788</v>
      </c>
      <c r="L11">
        <f>'ln reg_EV_17'!F58</f>
        <v>0.49349209724302301</v>
      </c>
      <c r="M11">
        <f>'ln reg_BEV_17'!F58</f>
        <v>0.68478667146037475</v>
      </c>
      <c r="N11">
        <f>'ln reg_PHEV_17'!F58</f>
        <v>0.8923049898003016</v>
      </c>
      <c r="O11">
        <f>'Linear rg_EV_17_no_CO2,lat,elc2'!F58</f>
        <v>0.56856557164554788</v>
      </c>
    </row>
    <row r="12" spans="3:18" x14ac:dyDescent="0.35">
      <c r="C12" t="s">
        <v>36</v>
      </c>
      <c r="D12">
        <f>'Linear reg_EV_17_no_CO2'!F59</f>
        <v>0.65930945906382732</v>
      </c>
      <c r="E12">
        <f>'ln reg_EV_17_no CO2'!F59</f>
        <v>0.44364059094855912</v>
      </c>
      <c r="F12">
        <f>'ln reg_BEV_17_no CO2'!F59</f>
        <v>0.66594457702497811</v>
      </c>
      <c r="G12" s="34">
        <f>'ln reg_PHEV_17_no CO2'!F59</f>
        <v>0.16646080613915148</v>
      </c>
      <c r="H12">
        <f>'ln reg_EV_17_no CO2 &amp; lat'!F59</f>
        <v>0.39222078798982885</v>
      </c>
      <c r="I12">
        <f>'ln reg_BEV_17_no CO2 &amp; lat'!F59</f>
        <v>0.7727302623266854</v>
      </c>
      <c r="J12" s="34">
        <f>'ln reg_PHEV_17_no CO2 &amp; lat'!F59</f>
        <v>0.15972486440569797</v>
      </c>
    </row>
    <row r="13" spans="3:18" x14ac:dyDescent="0.35">
      <c r="C13" t="s">
        <v>37</v>
      </c>
      <c r="D13">
        <f>'Linear reg_EV_17_no_CO2'!F60</f>
        <v>0.18553132303884504</v>
      </c>
      <c r="E13">
        <f>'ln reg_EV_17_no CO2'!F60</f>
        <v>0.7169338695492633</v>
      </c>
      <c r="F13">
        <f>'ln reg_BEV_17_no CO2'!F60</f>
        <v>0.14273610043991725</v>
      </c>
      <c r="G13" s="34">
        <f>'ln reg_PHEV_17_no CO2'!F60</f>
        <v>0.64791170379476015</v>
      </c>
      <c r="H13">
        <f>'ln reg_EV_17_no CO2 &amp; lat'!F60</f>
        <v>0.7041640905549772</v>
      </c>
      <c r="I13">
        <f>'ln reg_BEV_17_no CO2 &amp; lat'!F60</f>
        <v>0.14997680424046442</v>
      </c>
      <c r="J13" s="34">
        <f>'ln reg_PHEV_17_no CO2 &amp; lat'!F60</f>
        <v>0.62237066891617299</v>
      </c>
      <c r="K13">
        <f>'Linear reg_EV_17'!F59</f>
        <v>7.6274458122267408E-2</v>
      </c>
      <c r="L13">
        <f>'ln reg_EV_17'!F59</f>
        <v>0.3950496088437786</v>
      </c>
      <c r="M13">
        <f>'ln reg_BEV_17'!F59</f>
        <v>7.030563876093289E-2</v>
      </c>
      <c r="N13">
        <f>'ln reg_PHEV_17'!F59</f>
        <v>0.88176224824617566</v>
      </c>
      <c r="O13" s="24">
        <f>'Linear rg_EV_17_no_CO2,lat,elc2'!F59</f>
        <v>7.6274458122267408E-2</v>
      </c>
    </row>
    <row r="14" spans="3:18" x14ac:dyDescent="0.35">
      <c r="C14" t="s">
        <v>39</v>
      </c>
      <c r="D14">
        <f>'Linear reg_EV_17_no_CO2'!F61</f>
        <v>3.1928586582615916E-2</v>
      </c>
      <c r="E14">
        <f>'ln reg_EV_17_no CO2'!F61</f>
        <v>0.15177982926802253</v>
      </c>
      <c r="F14">
        <f>'ln reg_BEV_17_no CO2'!F61</f>
        <v>2.2757293591237918E-2</v>
      </c>
      <c r="G14" s="34">
        <f>'ln reg_PHEV_17_no CO2'!F61</f>
        <v>0.56662333799386166</v>
      </c>
      <c r="H14">
        <f>'ln reg_EV_17_no CO2 &amp; lat'!F61</f>
        <v>0.12692690288460767</v>
      </c>
      <c r="I14">
        <f>'ln reg_BEV_17_no CO2 &amp; lat'!F61</f>
        <v>2.7930004111079442E-2</v>
      </c>
      <c r="J14" s="34">
        <f>'ln reg_PHEV_17_no CO2 &amp; lat'!F61</f>
        <v>0.56992673502874558</v>
      </c>
      <c r="K14">
        <f>'Linear reg_EV_17'!F60</f>
        <v>1.6853397825999792E-2</v>
      </c>
      <c r="L14">
        <f>'ln reg_EV_17'!F60</f>
        <v>9.7506022370298928E-2</v>
      </c>
      <c r="M14">
        <f>'ln reg_BEV_17'!F60</f>
        <v>2.287982639224807E-2</v>
      </c>
      <c r="N14">
        <f>'ln reg_PHEV_17'!F60</f>
        <v>0.44627830500054266</v>
      </c>
      <c r="O14" s="25">
        <f>'Linear rg_EV_17_no_CO2,lat,elc2'!F60</f>
        <v>1.6853397825999792E-2</v>
      </c>
    </row>
    <row r="15" spans="3:18" x14ac:dyDescent="0.35">
      <c r="C15" t="s">
        <v>40</v>
      </c>
      <c r="D15">
        <f>'Linear reg_EV_17_no_CO2'!F62</f>
        <v>2.5259271791068062E-2</v>
      </c>
      <c r="E15">
        <f>'ln reg_EV_17_no CO2'!F62</f>
        <v>1.1282750336202197E-2</v>
      </c>
      <c r="F15">
        <f>'ln reg_BEV_17_no CO2'!F62</f>
        <v>1.2575552129551901E-2</v>
      </c>
      <c r="G15" s="34">
        <f>'ln reg_PHEV_17_no CO2'!F62</f>
        <v>7.87717891775776E-2</v>
      </c>
      <c r="H15">
        <f>'ln reg_EV_17_no CO2 &amp; lat'!F62</f>
        <v>8.8721451342714114E-3</v>
      </c>
      <c r="I15">
        <f>'ln reg_BEV_17_no CO2 &amp; lat'!F62</f>
        <v>1.3656901808244675E-2</v>
      </c>
      <c r="J15" s="34">
        <f>'ln reg_PHEV_17_no CO2 &amp; lat'!F62</f>
        <v>7.3469622320775779E-2</v>
      </c>
      <c r="K15">
        <f>'Linear reg_EV_17'!F61</f>
        <v>1.3744687980536061E-3</v>
      </c>
      <c r="L15">
        <f>'ln reg_EV_17'!F61</f>
        <v>2.1801443558734765E-4</v>
      </c>
      <c r="M15">
        <f>'ln reg_BEV_17'!F61</f>
        <v>1.0567409410860166E-3</v>
      </c>
      <c r="N15">
        <f>'ln reg_PHEV_17'!F61</f>
        <v>2.8332599330415033E-3</v>
      </c>
      <c r="O15" s="25">
        <f>'Linear rg_EV_17_no_CO2,lat,elc2'!F61</f>
        <v>1.3744687980536061E-3</v>
      </c>
    </row>
    <row r="16" spans="3:18" x14ac:dyDescent="0.35">
      <c r="C16" t="s">
        <v>41</v>
      </c>
      <c r="D16">
        <f>'Linear reg_EV_17_no_CO2'!F63</f>
        <v>0.88602879756621344</v>
      </c>
      <c r="E16">
        <f>'ln reg_EV_17_no CO2'!F63</f>
        <v>0.43381577817533779</v>
      </c>
      <c r="F16">
        <f>'ln reg_BEV_17_no CO2'!F63</f>
        <v>0.64084331913219517</v>
      </c>
      <c r="G16" s="34">
        <f>'ln reg_PHEV_17_no CO2'!F63</f>
        <v>0.14268127346875839</v>
      </c>
      <c r="H16">
        <f>'ln reg_EV_17_no CO2 &amp; lat'!F63</f>
        <v>0.44320603293508187</v>
      </c>
      <c r="I16">
        <f>'ln reg_BEV_17_no CO2 &amp; lat'!F63</f>
        <v>0.56720318213587695</v>
      </c>
      <c r="J16" s="34">
        <f>'ln reg_PHEV_17_no CO2 &amp; lat'!F63</f>
        <v>0.13577524703050456</v>
      </c>
      <c r="K16">
        <f>'Linear reg_EV_17'!F62</f>
        <v>0.731135555408291</v>
      </c>
      <c r="L16">
        <f>'ln reg_EV_17'!F62</f>
        <v>0.22298054615839011</v>
      </c>
      <c r="M16">
        <f>'ln reg_BEV_17'!F62</f>
        <v>0.43684979575649852</v>
      </c>
      <c r="N16">
        <f>'ln reg_PHEV_17'!F62</f>
        <v>2.3450936567741925E-2</v>
      </c>
      <c r="O16">
        <f>'Linear rg_EV_17_no_CO2,lat,elc2'!F62</f>
        <v>0.731135555408291</v>
      </c>
    </row>
    <row r="17" spans="3:15" x14ac:dyDescent="0.35">
      <c r="C17" t="s">
        <v>42</v>
      </c>
      <c r="D17">
        <f>'Linear reg_EV_17_no_CO2'!F64</f>
        <v>0.46214585053407375</v>
      </c>
      <c r="E17">
        <f>'ln reg_EV_17_no CO2'!F64</f>
        <v>0.10545625177671687</v>
      </c>
      <c r="F17">
        <f>'ln reg_BEV_17_no CO2'!F64</f>
        <v>5.8698982622300028E-2</v>
      </c>
      <c r="G17" s="34">
        <f>'ln reg_PHEV_17_no CO2'!F64</f>
        <v>0.3744999137706353</v>
      </c>
      <c r="H17">
        <f>'ln reg_EV_17_no CO2 &amp; lat'!F64</f>
        <v>9.3978848703975229E-2</v>
      </c>
      <c r="I17">
        <f>'ln reg_BEV_17_no CO2 &amp; lat'!F64</f>
        <v>5.9148475090654205E-2</v>
      </c>
      <c r="J17" s="34">
        <f>'ln reg_PHEV_17_no CO2 &amp; lat'!F64</f>
        <v>0.37044537450327752</v>
      </c>
      <c r="K17">
        <f>'Linear reg_EV_17'!F63</f>
        <v>0.32743020688988678</v>
      </c>
      <c r="L17">
        <f>'ln reg_EV_17'!F63</f>
        <v>4.9529028207271612E-2</v>
      </c>
      <c r="M17">
        <f>'ln reg_BEV_17'!F63</f>
        <v>3.2215115840300478E-2</v>
      </c>
      <c r="N17">
        <f>'ln reg_PHEV_17'!F63</f>
        <v>0.23554289447539672</v>
      </c>
      <c r="O17">
        <f>'Linear rg_EV_17_no_CO2,lat,elc2'!F63</f>
        <v>0.32743020688988678</v>
      </c>
    </row>
    <row r="18" spans="3:15" ht="15" thickBot="1" x14ac:dyDescent="0.4">
      <c r="C18" s="8" t="s">
        <v>43</v>
      </c>
      <c r="D18">
        <f>'Linear reg_EV_17_no_CO2'!F65</f>
        <v>0.13949526611063884</v>
      </c>
      <c r="E18">
        <f>'ln reg_EV_17_no CO2'!F65</f>
        <v>4.2942977004393722E-2</v>
      </c>
      <c r="F18">
        <f>'ln reg_BEV_17_no CO2'!F65</f>
        <v>1.0206551188049235E-2</v>
      </c>
      <c r="G18" s="34">
        <f>'ln reg_PHEV_17_no CO2'!F65</f>
        <v>0.74273397930611229</v>
      </c>
      <c r="H18">
        <f>'ln reg_EV_17_no CO2 &amp; lat'!F65</f>
        <v>3.9500476009815551E-2</v>
      </c>
      <c r="I18">
        <f>'ln reg_BEV_17_no CO2 &amp; lat'!F65</f>
        <v>4.6526764378144571E-3</v>
      </c>
      <c r="J18" s="34">
        <f>'ln reg_PHEV_17_no CO2 &amp; lat'!F65</f>
        <v>0.68421804289255328</v>
      </c>
      <c r="K18">
        <f>'Linear reg_EV_17'!F64</f>
        <v>0.12885014756169971</v>
      </c>
      <c r="L18">
        <f>'ln reg_EV_17'!F64</f>
        <v>2.7950669103323965E-2</v>
      </c>
      <c r="M18">
        <f>'ln reg_BEV_17'!F64</f>
        <v>2.9991814247849803E-3</v>
      </c>
      <c r="N18">
        <f>'ln reg_PHEV_17'!F64</f>
        <v>0.65088958061892865</v>
      </c>
      <c r="O18">
        <f>'Linear rg_EV_17_no_CO2,lat,elc2'!F64</f>
        <v>0.12885014756169971</v>
      </c>
    </row>
    <row r="19" spans="3:15" x14ac:dyDescent="0.35">
      <c r="C19" t="s">
        <v>117</v>
      </c>
      <c r="D19">
        <f>'Linear reg_EV_17_no_CO2'!F66</f>
        <v>0.6760219772405911</v>
      </c>
      <c r="E19">
        <f>'ln reg_EV_17_no CO2'!F66</f>
        <v>0.78880029052528255</v>
      </c>
      <c r="F19" s="34">
        <f>'ln reg_BEV_17_no CO2'!F66</f>
        <v>0.44162902318843733</v>
      </c>
      <c r="G19" s="34">
        <f>'ln reg_PHEV_17_no CO2'!F66</f>
        <v>0.88397023836824895</v>
      </c>
    </row>
  </sheetData>
  <conditionalFormatting sqref="D11:N11 D12:J18 K13:N18">
    <cfRule type="cellIs" dxfId="50" priority="3" operator="between">
      <formula>0.05</formula>
      <formula>0.1</formula>
    </cfRule>
    <cfRule type="cellIs" dxfId="49" priority="4" operator="lessThan">
      <formula>0.05</formula>
    </cfRule>
  </conditionalFormatting>
  <conditionalFormatting sqref="D19:G19">
    <cfRule type="cellIs" dxfId="48" priority="1" operator="between">
      <formula>0.05</formula>
      <formula>0.1</formula>
    </cfRule>
    <cfRule type="cellIs" dxfId="47" priority="2" operator="lessThan">
      <formula>0.05</formula>
    </cfRule>
  </conditionalFormatting>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C55EF-7566-40B3-8596-2AA5F57827C2}">
  <sheetPr>
    <tabColor theme="9"/>
  </sheetPr>
  <dimension ref="B3:K105"/>
  <sheetViews>
    <sheetView zoomScale="88" zoomScaleNormal="88" workbookViewId="0">
      <selection activeCell="J27" sqref="J27"/>
    </sheetView>
  </sheetViews>
  <sheetFormatPr defaultRowHeight="14.5" x14ac:dyDescent="0.35"/>
  <cols>
    <col min="1" max="1" width="8.7265625" style="47"/>
    <col min="2" max="2" width="11.36328125" style="47" customWidth="1"/>
    <col min="3" max="3" width="15.1796875" style="47" customWidth="1"/>
    <col min="4" max="4" width="15.26953125" style="47" bestFit="1" customWidth="1"/>
    <col min="5" max="5" width="13.36328125" style="47" bestFit="1" customWidth="1"/>
    <col min="6" max="6" width="16.1796875" style="47" customWidth="1"/>
    <col min="7" max="7" width="19.1796875" style="47" customWidth="1"/>
    <col min="8" max="8" width="14.81640625" style="47" bestFit="1" customWidth="1"/>
    <col min="9" max="9" width="16.90625" style="47" bestFit="1" customWidth="1"/>
    <col min="10" max="10" width="19.26953125" style="47" customWidth="1"/>
    <col min="11" max="11" width="16.81640625" style="47" customWidth="1"/>
    <col min="12" max="16384" width="8.7265625" style="47"/>
  </cols>
  <sheetData>
    <row r="3" spans="2:11" ht="48" x14ac:dyDescent="0.35">
      <c r="C3" s="48" t="s">
        <v>81</v>
      </c>
      <c r="D3" s="48" t="s">
        <v>35</v>
      </c>
      <c r="E3" s="48" t="s">
        <v>37</v>
      </c>
      <c r="F3" s="48" t="s">
        <v>39</v>
      </c>
      <c r="G3" s="48" t="s">
        <v>40</v>
      </c>
      <c r="H3" s="48" t="s">
        <v>41</v>
      </c>
      <c r="I3" s="48" t="s">
        <v>42</v>
      </c>
      <c r="J3" s="48"/>
      <c r="K3" s="48"/>
    </row>
    <row r="4" spans="2:11" x14ac:dyDescent="0.35">
      <c r="B4" s="47" t="s">
        <v>9</v>
      </c>
      <c r="C4" s="49">
        <f>LN(VLOOKUP($B4,'[1]Dati finali'!$B$4:$O$40,'[1]Dati finali'!$M$42,FALSE))</f>
        <v>-6.2146080984221914</v>
      </c>
      <c r="D4" s="50">
        <f>VLOOKUP($B4,'[1]Dati finali'!$B$4:$O$40,'[1]Dati finali'!C$42,FALSE)</f>
        <v>0.23899999999999999</v>
      </c>
      <c r="E4" s="51">
        <f>VLOOKUP($B4,'[1]Dati finali'!$B$4:$O$40,'[1]Dati finali'!E$42,FALSE)</f>
        <v>0.14629999999999999</v>
      </c>
      <c r="F4" s="51">
        <f>VLOOKUP($B4,'[1]Dati finali'!$B$4:$O$40,'[1]Dati finali'!G$42,FALSE)</f>
        <v>1.0263157894736843</v>
      </c>
      <c r="G4" s="50">
        <f>VLOOKUP($B4,'[1]Dati finali'!$B$4:$O$40,'[1]Dati finali'!H$42,FALSE)</f>
        <v>0.1126530612244898</v>
      </c>
      <c r="H4" s="52">
        <f>VLOOKUP($B4,'[1]Dati finali'!$B$4:$O$40,'[1]Dati finali'!I$42,FALSE)</f>
        <v>0.73675000000000002</v>
      </c>
      <c r="I4" s="47">
        <f>VLOOKUP($B4,'[1]Dati finali'!$B$4:$O$40,'[1]Dati finali'!J$42,FALSE)</f>
        <v>31866.010828482387</v>
      </c>
      <c r="K4" s="53"/>
    </row>
    <row r="5" spans="2:11" x14ac:dyDescent="0.35">
      <c r="B5" s="47" t="s">
        <v>11</v>
      </c>
      <c r="C5" s="49">
        <f>LN(VLOOKUP($B5,'[1]Dati finali'!$B$4:$O$40,'[1]Dati finali'!$M$42,FALSE))</f>
        <v>-6.2146080984221914</v>
      </c>
      <c r="D5" s="50">
        <f>VLOOKUP($B5,'[1]Dati finali'!$B$4:$O$40,'[1]Dati finali'!C$42,FALSE)</f>
        <v>0.39700000000000002</v>
      </c>
      <c r="E5" s="51">
        <f>VLOOKUP($B5,'[1]Dati finali'!$B$4:$O$40,'[1]Dati finali'!E$42,FALSE)</f>
        <v>0.1263</v>
      </c>
      <c r="F5" s="51">
        <f>VLOOKUP($B5,'[1]Dati finali'!$B$4:$O$40,'[1]Dati finali'!G$42,FALSE)</f>
        <v>1</v>
      </c>
      <c r="G5" s="50">
        <f>VLOOKUP($B5,'[1]Dati finali'!$B$4:$O$40,'[1]Dati finali'!H$42,FALSE)</f>
        <v>0.12391056910569105</v>
      </c>
      <c r="H5" s="52">
        <f>VLOOKUP($B5,'[1]Dati finali'!$B$4:$O$40,'[1]Dati finali'!I$42,FALSE)</f>
        <v>0.68716999999999995</v>
      </c>
      <c r="I5" s="47">
        <f>VLOOKUP($B5,'[1]Dati finali'!$B$4:$O$40,'[1]Dati finali'!J$42,FALSE)</f>
        <v>27843.887608341538</v>
      </c>
      <c r="K5" s="53"/>
    </row>
    <row r="6" spans="2:11" x14ac:dyDescent="0.35">
      <c r="B6" s="47" t="s">
        <v>15</v>
      </c>
      <c r="C6" s="49">
        <f>LN(VLOOKUP($B6,'[1]Dati finali'!$B$4:$O$40,'[1]Dati finali'!$M$42,FALSE))</f>
        <v>-6.2146080984221914</v>
      </c>
      <c r="D6" s="50">
        <f>VLOOKUP($B6,'[1]Dati finali'!$B$4:$O$40,'[1]Dati finali'!C$42,FALSE)</f>
        <v>0.31</v>
      </c>
      <c r="E6" s="51">
        <f>VLOOKUP($B6,'[1]Dati finali'!$B$4:$O$40,'[1]Dati finali'!E$42,FALSE)</f>
        <v>0.17780000000000001</v>
      </c>
      <c r="F6" s="51">
        <f>VLOOKUP($B6,'[1]Dati finali'!$B$4:$O$40,'[1]Dati finali'!G$42,FALSE)</f>
        <v>1.3508771929824563</v>
      </c>
      <c r="G6" s="50">
        <f>VLOOKUP($B6,'[1]Dati finali'!$B$4:$O$40,'[1]Dati finali'!H$42,FALSE)</f>
        <v>0.28974708171206226</v>
      </c>
      <c r="H6" s="52">
        <f>VLOOKUP($B6,'[1]Dati finali'!$B$4:$O$40,'[1]Dati finali'!I$42,FALSE)</f>
        <v>0.78724000000000005</v>
      </c>
      <c r="I6" s="47">
        <f>VLOOKUP($B6,'[1]Dati finali'!$B$4:$O$40,'[1]Dati finali'!J$42,FALSE)</f>
        <v>24212.197302170782</v>
      </c>
      <c r="K6" s="53"/>
    </row>
    <row r="7" spans="2:11" x14ac:dyDescent="0.35">
      <c r="B7" s="47" t="s">
        <v>19</v>
      </c>
      <c r="C7" s="49">
        <f>LN(VLOOKUP($B7,'[1]Dati finali'!$B$4:$O$40,'[1]Dati finali'!$M$42,FALSE))</f>
        <v>-6.2146080984221914</v>
      </c>
      <c r="D7" s="50">
        <f>VLOOKUP($B7,'[1]Dati finali'!$B$4:$O$40,'[1]Dati finali'!C$42,FALSE)</f>
        <v>0.187</v>
      </c>
      <c r="E7" s="51">
        <f>VLOOKUP($B7,'[1]Dati finali'!$B$4:$O$40,'[1]Dati finali'!E$42,FALSE)</f>
        <v>0.21060000000000001</v>
      </c>
      <c r="F7" s="51">
        <f>VLOOKUP($B7,'[1]Dati finali'!$B$4:$O$40,'[1]Dati finali'!G$42,FALSE)</f>
        <v>1.4122807017543861</v>
      </c>
      <c r="G7" s="50">
        <f>VLOOKUP($B7,'[1]Dati finali'!$B$4:$O$40,'[1]Dati finali'!H$42,FALSE)</f>
        <v>0.37279399585921325</v>
      </c>
      <c r="H7" s="52">
        <f>VLOOKUP($B7,'[1]Dati finali'!$B$4:$O$40,'[1]Dati finali'!I$42,FALSE)</f>
        <v>0.70144000000000006</v>
      </c>
      <c r="I7" s="47">
        <f>VLOOKUP($B7,'[1]Dati finali'!$B$4:$O$40,'[1]Dati finali'!J$42,FALSE)</f>
        <v>34585.035786649052</v>
      </c>
      <c r="K7" s="53"/>
    </row>
    <row r="8" spans="2:11" x14ac:dyDescent="0.35">
      <c r="B8" s="47" t="s">
        <v>26</v>
      </c>
      <c r="C8" s="49">
        <f>LN(VLOOKUP($B8,'[1]Dati finali'!$B$4:$O$40,'[1]Dati finali'!$M$42,FALSE))</f>
        <v>-6.2146080984221914</v>
      </c>
      <c r="D8" s="50">
        <f>VLOOKUP($B8,'[1]Dati finali'!$B$4:$O$40,'[1]Dati finali'!C$42,FALSE)</f>
        <v>0.29899999999999999</v>
      </c>
      <c r="E8" s="51">
        <f>VLOOKUP($B8,'[1]Dati finali'!$B$4:$O$40,'[1]Dati finali'!E$42,FALSE)</f>
        <v>0.1454</v>
      </c>
      <c r="F8" s="51">
        <f>VLOOKUP($B8,'[1]Dati finali'!$B$4:$O$40,'[1]Dati finali'!G$42,FALSE)</f>
        <v>0.93859649122807032</v>
      </c>
      <c r="G8" s="50">
        <f>VLOOKUP($B8,'[1]Dati finali'!$B$4:$O$40,'[1]Dati finali'!H$42,FALSE)</f>
        <v>0.13689675870348139</v>
      </c>
      <c r="H8" s="52">
        <f>VLOOKUP($B8,'[1]Dati finali'!$B$4:$O$40,'[1]Dati finali'!I$42,FALSE)</f>
        <v>0.60104999999999997</v>
      </c>
      <c r="I8" s="47">
        <f>VLOOKUP($B8,'[1]Dati finali'!$B$4:$O$40,'[1]Dati finali'!J$42,FALSE)</f>
        <v>25545.694362817598</v>
      </c>
      <c r="K8" s="53"/>
    </row>
    <row r="9" spans="2:11" x14ac:dyDescent="0.35">
      <c r="B9" s="47" t="s">
        <v>21</v>
      </c>
      <c r="C9" s="49">
        <f>LN(VLOOKUP($B9,'[1]Dati finali'!$B$4:$O$40,'[1]Dati finali'!$M$42,FALSE))</f>
        <v>-5.8091429903140277</v>
      </c>
      <c r="D9" s="50">
        <f>VLOOKUP($B9,'[1]Dati finali'!$B$4:$O$40,'[1]Dati finali'!C$42,FALSE)</f>
        <v>0.40299999999999997</v>
      </c>
      <c r="E9" s="51">
        <f>VLOOKUP($B9,'[1]Dati finali'!$B$4:$O$40,'[1]Dati finali'!E$42,FALSE)</f>
        <v>0.11115</v>
      </c>
      <c r="F9" s="51">
        <f>VLOOKUP($B9,'[1]Dati finali'!$B$4:$O$40,'[1]Dati finali'!G$42,FALSE)</f>
        <v>1.0175438596491229</v>
      </c>
      <c r="G9" s="50">
        <f>VLOOKUP($B9,'[1]Dati finali'!$B$4:$O$40,'[1]Dati finali'!H$42,FALSE)</f>
        <v>0.48558139534883721</v>
      </c>
      <c r="H9" s="52">
        <f>VLOOKUP($B9,'[1]Dati finali'!$B$4:$O$40,'[1]Dati finali'!I$42,FALSE)</f>
        <v>0.67516000000000009</v>
      </c>
      <c r="I9" s="47">
        <f>VLOOKUP($B9,'[1]Dati finali'!$B$4:$O$40,'[1]Dati finali'!J$42,FALSE)</f>
        <v>28945.214455971793</v>
      </c>
      <c r="K9" s="53"/>
    </row>
    <row r="10" spans="2:11" x14ac:dyDescent="0.35">
      <c r="B10" s="47" t="s">
        <v>28</v>
      </c>
      <c r="C10" s="49">
        <f>LN(VLOOKUP($B10,'[1]Dati finali'!$B$4:$O$40,'[1]Dati finali'!$M$42,FALSE))</f>
        <v>-5.8091429903140277</v>
      </c>
      <c r="D10" s="50">
        <f>VLOOKUP($B10,'[1]Dati finali'!$B$4:$O$40,'[1]Dati finali'!C$42,FALSE)</f>
        <v>0.17600000000000002</v>
      </c>
      <c r="E10" s="51">
        <f>VLOOKUP($B10,'[1]Dati finali'!$B$4:$O$40,'[1]Dati finali'!E$42,FALSE)</f>
        <v>0.12434999999999999</v>
      </c>
      <c r="F10" s="51">
        <f>VLOOKUP($B10,'[1]Dati finali'!$B$4:$O$40,'[1]Dati finali'!G$42,FALSE)</f>
        <v>1.0175438596491229</v>
      </c>
      <c r="G10" s="50">
        <f>VLOOKUP($B10,'[1]Dati finali'!$B$4:$O$40,'[1]Dati finali'!H$42,FALSE)</f>
        <v>0.41427188940092169</v>
      </c>
      <c r="H10" s="52">
        <f>VLOOKUP($B10,'[1]Dati finali'!$B$4:$O$40,'[1]Dati finali'!I$42,FALSE)</f>
        <v>0.53935999999999995</v>
      </c>
      <c r="I10" s="47">
        <f>VLOOKUP($B10,'[1]Dati finali'!$B$4:$O$40,'[1]Dati finali'!J$42,FALSE)</f>
        <v>23383.132051156193</v>
      </c>
      <c r="K10" s="53"/>
    </row>
    <row r="11" spans="2:11" x14ac:dyDescent="0.35">
      <c r="B11" s="47" t="s">
        <v>7</v>
      </c>
      <c r="C11" s="49">
        <f>LN(VLOOKUP($B11,'[1]Dati finali'!$B$4:$O$40,'[1]Dati finali'!$M$42,FALSE))</f>
        <v>-5.521460917862246</v>
      </c>
      <c r="D11" s="50">
        <f>VLOOKUP($B11,'[1]Dati finali'!$B$4:$O$40,'[1]Dati finali'!C$42,FALSE)</f>
        <v>0.27800000000000002</v>
      </c>
      <c r="E11" s="51">
        <f>VLOOKUP($B11,'[1]Dati finali'!$B$4:$O$40,'[1]Dati finali'!E$42,FALSE)</f>
        <v>9.69E-2</v>
      </c>
      <c r="F11" s="51">
        <f>VLOOKUP($B11,'[1]Dati finali'!$B$4:$O$40,'[1]Dati finali'!G$42,FALSE)</f>
        <v>0.97368421052631593</v>
      </c>
      <c r="G11" s="50">
        <f>VLOOKUP($B11,'[1]Dati finali'!$B$4:$O$40,'[1]Dati finali'!H$42,FALSE)</f>
        <v>0.15651982378854626</v>
      </c>
      <c r="H11" s="52">
        <f>VLOOKUP($B11,'[1]Dati finali'!$B$4:$O$40,'[1]Dati finali'!I$42,FALSE)</f>
        <v>0.74668999999999996</v>
      </c>
      <c r="I11" s="47">
        <f>VLOOKUP($B11,'[1]Dati finali'!$B$4:$O$40,'[1]Dati finali'!J$42,FALSE)</f>
        <v>18375.433481661283</v>
      </c>
      <c r="K11" s="53"/>
    </row>
    <row r="12" spans="2:11" x14ac:dyDescent="0.35">
      <c r="B12" s="47" t="s">
        <v>23</v>
      </c>
      <c r="C12" s="49">
        <f>LN(VLOOKUP($B12,'[1]Dati finali'!$B$4:$O$40,'[1]Dati finali'!$M$42,FALSE))</f>
        <v>-5.521460917862246</v>
      </c>
      <c r="D12" s="50">
        <f>VLOOKUP($B12,'[1]Dati finali'!$B$4:$O$40,'[1]Dati finali'!C$42,FALSE)</f>
        <v>0.23899999999999999</v>
      </c>
      <c r="E12" s="51">
        <f>VLOOKUP($B12,'[1]Dati finali'!$B$4:$O$40,'[1]Dati finali'!E$42,FALSE)</f>
        <v>0.1313</v>
      </c>
      <c r="F12" s="51">
        <f>VLOOKUP($B12,'[1]Dati finali'!$B$4:$O$40,'[1]Dati finali'!G$42,FALSE)</f>
        <v>1.192982456140351</v>
      </c>
      <c r="G12" s="50">
        <f>VLOOKUP($B12,'[1]Dati finali'!$B$4:$O$40,'[1]Dati finali'!H$42,FALSE)</f>
        <v>0.16675000000000001</v>
      </c>
      <c r="H12" s="52">
        <f>VLOOKUP($B12,'[1]Dati finali'!$B$4:$O$40,'[1]Dati finali'!I$42,FALSE)</f>
        <v>0.94546000000000008</v>
      </c>
      <c r="I12" s="47">
        <f>VLOOKUP($B12,'[1]Dati finali'!$B$4:$O$40,'[1]Dati finali'!J$42,FALSE)</f>
        <v>35994.860216078843</v>
      </c>
      <c r="K12" s="53"/>
    </row>
    <row r="13" spans="2:11" x14ac:dyDescent="0.35">
      <c r="B13" s="47" t="s">
        <v>29</v>
      </c>
      <c r="C13" s="49">
        <f>LN(VLOOKUP($B13,'[1]Dati finali'!$B$4:$O$40,'[1]Dati finali'!$M$42,FALSE))</f>
        <v>-5.521460917862246</v>
      </c>
      <c r="D13" s="50">
        <f>VLOOKUP($B13,'[1]Dati finali'!$B$4:$O$40,'[1]Dati finali'!C$42,FALSE)</f>
        <v>0.23100000000000001</v>
      </c>
      <c r="E13" s="51">
        <f>VLOOKUP($B13,'[1]Dati finali'!$B$4:$O$40,'[1]Dati finali'!E$42,FALSE)</f>
        <v>0.14384999999999998</v>
      </c>
      <c r="F13" s="51">
        <f>VLOOKUP($B13,'[1]Dati finali'!$B$4:$O$40,'[1]Dati finali'!G$42,FALSE)</f>
        <v>1.1578947368421053</v>
      </c>
      <c r="G13" s="50">
        <f>VLOOKUP($B13,'[1]Dati finali'!$B$4:$O$40,'[1]Dati finali'!H$42,FALSE)</f>
        <v>0.24461254612546127</v>
      </c>
      <c r="H13" s="52">
        <f>VLOOKUP($B13,'[1]Dati finali'!$B$4:$O$40,'[1]Dati finali'!I$42,FALSE)</f>
        <v>0.53750999999999993</v>
      </c>
      <c r="I13" s="47">
        <f>VLOOKUP($B13,'[1]Dati finali'!$B$4:$O$40,'[1]Dati finali'!J$42,FALSE)</f>
        <v>27733.754503235035</v>
      </c>
      <c r="K13" s="53"/>
    </row>
    <row r="14" spans="2:11" x14ac:dyDescent="0.35">
      <c r="B14" s="47" t="s">
        <v>6</v>
      </c>
      <c r="C14" s="49">
        <f>LN(VLOOKUP($B14,'[1]Dati finali'!$B$4:$O$40,'[1]Dati finali'!$M$42,FALSE))</f>
        <v>-5.1159958097540823</v>
      </c>
      <c r="D14" s="50">
        <f>VLOOKUP($B14,'[1]Dati finali'!$B$4:$O$40,'[1]Dati finali'!C$42,FALSE)</f>
        <v>0.40299999999999997</v>
      </c>
      <c r="E14" s="51">
        <f>VLOOKUP($B14,'[1]Dati finali'!$B$4:$O$40,'[1]Dati finali'!E$42,FALSE)</f>
        <v>0.2838</v>
      </c>
      <c r="F14" s="51">
        <f>VLOOKUP($B14,'[1]Dati finali'!$B$4:$O$40,'[1]Dati finali'!G$42,FALSE)</f>
        <v>1.2543859649122808</v>
      </c>
      <c r="G14" s="50">
        <f>VLOOKUP($B14,'[1]Dati finali'!$B$4:$O$40,'[1]Dati finali'!H$42,FALSE)</f>
        <v>0.16570760233918128</v>
      </c>
      <c r="H14" s="52">
        <f>VLOOKUP($B14,'[1]Dati finali'!$B$4:$O$40,'[1]Dati finali'!I$42,FALSE)</f>
        <v>0.97960999999999998</v>
      </c>
      <c r="I14" s="47">
        <f>VLOOKUP($B14,'[1]Dati finali'!$B$4:$O$40,'[1]Dati finali'!J$42,FALSE)</f>
        <v>41965.08520658395</v>
      </c>
      <c r="K14" s="53"/>
    </row>
    <row r="15" spans="2:11" x14ac:dyDescent="0.35">
      <c r="B15" s="47" t="s">
        <v>20</v>
      </c>
      <c r="C15" s="49">
        <f>LN(VLOOKUP($B15,'[1]Dati finali'!$B$4:$O$40,'[1]Dati finali'!$M$42,FALSE))</f>
        <v>-5.1159958097540823</v>
      </c>
      <c r="D15" s="50">
        <f>VLOOKUP($B15,'[1]Dati finali'!$B$4:$O$40,'[1]Dati finali'!C$42,FALSE)</f>
        <v>0.33899999999999997</v>
      </c>
      <c r="E15" s="51">
        <f>VLOOKUP($B15,'[1]Dati finali'!$B$4:$O$40,'[1]Dati finali'!E$42,FALSE)</f>
        <v>0.15839999999999999</v>
      </c>
      <c r="F15" s="51">
        <f>VLOOKUP($B15,'[1]Dati finali'!$B$4:$O$40,'[1]Dati finali'!G$42,FALSE)</f>
        <v>1.0175438596491229</v>
      </c>
      <c r="G15" s="50">
        <f>VLOOKUP($B15,'[1]Dati finali'!$B$4:$O$40,'[1]Dati finali'!H$42,FALSE)</f>
        <v>0.54400000000000004</v>
      </c>
      <c r="H15" s="52">
        <f>VLOOKUP($B15,'[1]Dati finali'!$B$4:$O$40,'[1]Dati finali'!I$42,FALSE)</f>
        <v>0.68075000000000008</v>
      </c>
      <c r="I15" s="47">
        <f>VLOOKUP($B15,'[1]Dati finali'!$B$4:$O$40,'[1]Dati finali'!J$42,FALSE)</f>
        <v>24735.816612986935</v>
      </c>
      <c r="K15" s="53"/>
    </row>
    <row r="16" spans="2:11" x14ac:dyDescent="0.35">
      <c r="B16" s="47" t="s">
        <v>31</v>
      </c>
      <c r="C16" s="49">
        <f>LN(VLOOKUP($B16,'[1]Dati finali'!$B$4:$O$40,'[1]Dati finali'!$M$42,FALSE))</f>
        <v>-5.1159958097540823</v>
      </c>
      <c r="D16" s="50">
        <f>VLOOKUP($B16,'[1]Dati finali'!$B$4:$O$40,'[1]Dati finali'!C$42,FALSE)</f>
        <v>0.36399999999999999</v>
      </c>
      <c r="E16" s="51">
        <f>VLOOKUP($B16,'[1]Dati finali'!$B$4:$O$40,'[1]Dati finali'!E$42,FALSE)</f>
        <v>0.22365000000000002</v>
      </c>
      <c r="F16" s="51">
        <f>VLOOKUP($B16,'[1]Dati finali'!$B$4:$O$40,'[1]Dati finali'!G$42,FALSE)</f>
        <v>1.1052631578947369</v>
      </c>
      <c r="G16" s="50">
        <f>VLOOKUP($B16,'[1]Dati finali'!$B$4:$O$40,'[1]Dati finali'!H$42,FALSE)</f>
        <v>0.38106081573197381</v>
      </c>
      <c r="H16" s="52">
        <f>VLOOKUP($B16,'[1]Dati finali'!$B$4:$O$40,'[1]Dati finali'!I$42,FALSE)</f>
        <v>0.80079999999999996</v>
      </c>
      <c r="I16" s="47">
        <f>VLOOKUP($B16,'[1]Dati finali'!$B$4:$O$40,'[1]Dati finali'!J$42,FALSE)</f>
        <v>33331.449418750446</v>
      </c>
      <c r="K16" s="53"/>
    </row>
    <row r="17" spans="2:11" x14ac:dyDescent="0.35">
      <c r="B17" s="47" t="s">
        <v>8</v>
      </c>
      <c r="C17" s="49">
        <f>LN(VLOOKUP($B17,'[1]Dati finali'!$B$4:$O$40,'[1]Dati finali'!$M$42,FALSE))</f>
        <v>-4.9618451299268234</v>
      </c>
      <c r="D17" s="50">
        <f>VLOOKUP($B17,'[1]Dati finali'!$B$4:$O$40,'[1]Dati finali'!C$42,FALSE)</f>
        <v>0.42499999999999999</v>
      </c>
      <c r="E17" s="51">
        <f>VLOOKUP($B17,'[1]Dati finali'!$B$4:$O$40,'[1]Dati finali'!E$42,FALSE)</f>
        <v>0.18445</v>
      </c>
      <c r="F17" s="51">
        <f>VLOOKUP($B17,'[1]Dati finali'!$B$4:$O$40,'[1]Dati finali'!G$42,FALSE)</f>
        <v>1.0789473684210527</v>
      </c>
      <c r="G17" s="50">
        <f>VLOOKUP($B17,'[1]Dati finali'!$B$4:$O$40,'[1]Dati finali'!H$42,FALSE)</f>
        <v>8.6530612244897956E-2</v>
      </c>
      <c r="H17" s="52">
        <f>VLOOKUP($B17,'[1]Dati finali'!$B$4:$O$40,'[1]Dati finali'!I$42,FALSE)</f>
        <v>0.66835999999999995</v>
      </c>
      <c r="I17" s="47">
        <f>VLOOKUP($B17,'[1]Dati finali'!$B$4:$O$40,'[1]Dati finali'!J$42,FALSE)</f>
        <v>30266.202047392988</v>
      </c>
      <c r="K17" s="53"/>
    </row>
    <row r="18" spans="2:11" x14ac:dyDescent="0.35">
      <c r="B18" s="47" t="s">
        <v>18</v>
      </c>
      <c r="C18" s="49">
        <f>LN(VLOOKUP($B18,'[1]Dati finali'!$B$4:$O$40,'[1]Dati finali'!$M$42,FALSE))</f>
        <v>-4.9618451299268234</v>
      </c>
      <c r="D18" s="50">
        <f>VLOOKUP($B18,'[1]Dati finali'!$B$4:$O$40,'[1]Dati finali'!C$42,FALSE)</f>
        <v>0.46500000000000002</v>
      </c>
      <c r="E18" s="51">
        <f>VLOOKUP($B18,'[1]Dati finali'!$B$4:$O$40,'[1]Dati finali'!E$42,FALSE)</f>
        <v>0.23299999999999998</v>
      </c>
      <c r="F18" s="51">
        <f>VLOOKUP($B18,'[1]Dati finali'!$B$4:$O$40,'[1]Dati finali'!G$42,FALSE)</f>
        <v>1.2017543859649125</v>
      </c>
      <c r="G18" s="50">
        <f>VLOOKUP($B18,'[1]Dati finali'!$B$4:$O$40,'[1]Dati finali'!H$42,FALSE)</f>
        <v>0.24720394736842105</v>
      </c>
      <c r="H18" s="52">
        <f>VLOOKUP($B18,'[1]Dati finali'!$B$4:$O$40,'[1]Dati finali'!I$42,FALSE)</f>
        <v>0.62946999999999997</v>
      </c>
      <c r="I18" s="47">
        <f>VLOOKUP($B18,'[1]Dati finali'!$B$4:$O$40,'[1]Dati finali'!J$42,FALSE)</f>
        <v>66358.098990725048</v>
      </c>
      <c r="K18" s="53"/>
    </row>
    <row r="19" spans="2:11" x14ac:dyDescent="0.35">
      <c r="B19" s="47" t="s">
        <v>30</v>
      </c>
      <c r="C19" s="49">
        <f>LN(VLOOKUP($B19,'[1]Dati finali'!$B$4:$O$40,'[1]Dati finali'!$M$42,FALSE))</f>
        <v>-4.8283137373023015</v>
      </c>
      <c r="D19" s="50">
        <f>VLOOKUP($B19,'[1]Dati finali'!$B$4:$O$40,'[1]Dati finali'!C$42,FALSE)</f>
        <v>0.32500000000000001</v>
      </c>
      <c r="E19" s="51">
        <f>VLOOKUP($B19,'[1]Dati finali'!$B$4:$O$40,'[1]Dati finali'!E$42,FALSE)</f>
        <v>0.16109999999999999</v>
      </c>
      <c r="F19" s="51">
        <f>VLOOKUP($B19,'[1]Dati finali'!$B$4:$O$40,'[1]Dati finali'!G$42,FALSE)</f>
        <v>1.1578947368421053</v>
      </c>
      <c r="G19" s="50">
        <f>VLOOKUP($B19,'[1]Dati finali'!$B$4:$O$40,'[1]Dati finali'!H$42,FALSE)</f>
        <v>0.30648484848484847</v>
      </c>
      <c r="H19" s="52">
        <f>VLOOKUP($B19,'[1]Dati finali'!$B$4:$O$40,'[1]Dati finali'!I$42,FALSE)</f>
        <v>0.54273000000000005</v>
      </c>
      <c r="I19" s="47">
        <f>VLOOKUP($B19,'[1]Dati finali'!$B$4:$O$40,'[1]Dati finali'!J$42,FALSE)</f>
        <v>30586.152876945034</v>
      </c>
      <c r="K19" s="53"/>
    </row>
    <row r="20" spans="2:11" x14ac:dyDescent="0.35">
      <c r="B20" s="47" t="s">
        <v>16</v>
      </c>
      <c r="C20" s="49">
        <f>LN(VLOOKUP($B20,'[1]Dati finali'!$B$4:$O$40,'[1]Dati finali'!$M$42,FALSE))</f>
        <v>-4.7105307016459177</v>
      </c>
      <c r="D20" s="50">
        <f>VLOOKUP($B20,'[1]Dati finali'!$B$4:$O$40,'[1]Dati finali'!C$42,FALSE)</f>
        <v>0.24100000000000002</v>
      </c>
      <c r="E20" s="51">
        <f>VLOOKUP($B20,'[1]Dati finali'!$B$4:$O$40,'[1]Dati finali'!E$42,FALSE)</f>
        <v>0.11294999999999999</v>
      </c>
      <c r="F20" s="51">
        <f>VLOOKUP($B20,'[1]Dati finali'!$B$4:$O$40,'[1]Dati finali'!G$42,FALSE)</f>
        <v>1.0350877192982457</v>
      </c>
      <c r="G20" s="50">
        <f>VLOOKUP($B20,'[1]Dati finali'!$B$4:$O$40,'[1]Dati finali'!H$42,FALSE)</f>
        <v>0.10078369905956112</v>
      </c>
      <c r="H20" s="52">
        <f>VLOOKUP($B20,'[1]Dati finali'!$B$4:$O$40,'[1]Dati finali'!I$42,FALSE)</f>
        <v>0.71062000000000003</v>
      </c>
      <c r="I20" s="47">
        <f>VLOOKUP($B20,'[1]Dati finali'!$B$4:$O$40,'[1]Dati finali'!J$42,FALSE)</f>
        <v>24656.045439859558</v>
      </c>
      <c r="K20" s="53"/>
    </row>
    <row r="21" spans="2:11" x14ac:dyDescent="0.35">
      <c r="B21" s="47" t="s">
        <v>4</v>
      </c>
      <c r="C21" s="49">
        <f>LN(VLOOKUP($B21,'[1]Dati finali'!$B$4:$O$40,'[1]Dati finali'!$M$42,FALSE))</f>
        <v>-4.6051701859880909</v>
      </c>
      <c r="D21" s="50">
        <f>VLOOKUP($B21,'[1]Dati finali'!$B$4:$O$40,'[1]Dati finali'!C$42,FALSE)</f>
        <v>0.51440529000000002</v>
      </c>
      <c r="E21" s="51">
        <f>VLOOKUP($B21,'[1]Dati finali'!$B$4:$O$40,'[1]Dati finali'!E$42,FALSE)</f>
        <v>0.22807017543859651</v>
      </c>
      <c r="F21" s="51">
        <f>VLOOKUP($B21,'[1]Dati finali'!$B$4:$O$40,'[1]Dati finali'!G$42,FALSE)</f>
        <v>0.92982456140350889</v>
      </c>
      <c r="G21" s="50">
        <f>VLOOKUP($B21,'[1]Dati finali'!$B$4:$O$40,'[1]Dati finali'!H$42,FALSE)</f>
        <v>0.15845754764042702</v>
      </c>
      <c r="H21" s="52">
        <f>VLOOKUP($B21,'[1]Dati finali'!$B$4:$O$40,'[1]Dati finali'!I$42,FALSE)</f>
        <v>0.91535</v>
      </c>
      <c r="I21" s="47">
        <f>VLOOKUP($B21,'[1]Dati finali'!$B$4:$O$40,'[1]Dati finali'!J$42,FALSE)</f>
        <v>37964.025726503154</v>
      </c>
      <c r="K21" s="53"/>
    </row>
    <row r="22" spans="2:11" x14ac:dyDescent="0.35">
      <c r="B22" s="47" t="s">
        <v>0</v>
      </c>
      <c r="C22" s="49">
        <f>LN(VLOOKUP($B22,'[1]Dati finali'!$B$4:$O$40,'[1]Dati finali'!$M$42,FALSE))</f>
        <v>-4.5098600061837661</v>
      </c>
      <c r="D22" s="50">
        <f>VLOOKUP($B22,'[1]Dati finali'!$B$4:$O$40,'[1]Dati finali'!C$42,FALSE)</f>
        <v>0.56714520000000002</v>
      </c>
      <c r="E22" s="51">
        <f>VLOOKUP($B22,'[1]Dati finali'!$B$4:$O$40,'[1]Dati finali'!E$42,FALSE)</f>
        <v>7.6666666666666675E-2</v>
      </c>
      <c r="F22" s="51">
        <f>VLOOKUP($B22,'[1]Dati finali'!$B$4:$O$40,'[1]Dati finali'!G$42,FALSE)</f>
        <v>0.71052631578947378</v>
      </c>
      <c r="G22" s="50">
        <f>VLOOKUP($B22,'[1]Dati finali'!$B$4:$O$40,'[1]Dati finali'!H$42,FALSE)</f>
        <v>0.65241799578693949</v>
      </c>
      <c r="H22" s="52">
        <f>VLOOKUP($B22,'[1]Dati finali'!$B$4:$O$40,'[1]Dati finali'!I$42,FALSE)</f>
        <v>0.81349999999999989</v>
      </c>
      <c r="I22" s="47">
        <f>VLOOKUP($B22,'[1]Dati finali'!$B$4:$O$40,'[1]Dati finali'!J$42,FALSE)</f>
        <v>40969.205896074651</v>
      </c>
      <c r="K22" s="53"/>
    </row>
    <row r="23" spans="2:11" x14ac:dyDescent="0.35">
      <c r="B23" s="47" t="s">
        <v>1</v>
      </c>
      <c r="C23" s="49">
        <f>LN(VLOOKUP($B23,'[1]Dati finali'!$B$4:$O$40,'[1]Dati finali'!$M$42,FALSE))</f>
        <v>-4.4228486291941369</v>
      </c>
      <c r="D23" s="50">
        <f>VLOOKUP($B23,'[1]Dati finali'!$B$4:$O$40,'[1]Dati finali'!C$42,FALSE)</f>
        <v>0.46356799999999998</v>
      </c>
      <c r="E23" s="51">
        <f>VLOOKUP($B23,'[1]Dati finali'!$B$4:$O$40,'[1]Dati finali'!E$42,FALSE)</f>
        <v>0.129</v>
      </c>
      <c r="F23" s="51">
        <f>VLOOKUP($B23,'[1]Dati finali'!$B$4:$O$40,'[1]Dati finali'!G$42,FALSE)</f>
        <v>0.6228070175438597</v>
      </c>
      <c r="G23" s="50">
        <f>VLOOKUP($B23,'[1]Dati finali'!$B$4:$O$40,'[1]Dati finali'!H$42,FALSE)</f>
        <v>0.14652498907518571</v>
      </c>
      <c r="H23" s="52">
        <f>VLOOKUP($B23,'[1]Dati finali'!$B$4:$O$40,'[1]Dati finali'!I$42,FALSE)</f>
        <v>0.82058000000000009</v>
      </c>
      <c r="I23" s="47">
        <f>VLOOKUP($B23,'[1]Dati finali'!$B$4:$O$40,'[1]Dati finali'!J$42,FALSE)</f>
        <v>52220.756109073707</v>
      </c>
      <c r="K23" s="53"/>
    </row>
    <row r="24" spans="2:11" x14ac:dyDescent="0.35">
      <c r="B24" s="47" t="s">
        <v>3</v>
      </c>
      <c r="C24" s="49">
        <f>LN(VLOOKUP($B24,'[1]Dati finali'!$B$4:$O$40,'[1]Dati finali'!$M$42,FALSE))</f>
        <v>-4.4228486291941369</v>
      </c>
      <c r="D24" s="50">
        <f>VLOOKUP($B24,'[1]Dati finali'!$B$4:$O$40,'[1]Dati finali'!C$42,FALSE)</f>
        <v>0.47744723999999999</v>
      </c>
      <c r="E24" s="51">
        <f>VLOOKUP($B24,'[1]Dati finali'!$B$4:$O$40,'[1]Dati finali'!E$42,FALSE)</f>
        <v>9.6491228070175447E-2</v>
      </c>
      <c r="F24" s="51">
        <f>VLOOKUP($B24,'[1]Dati finali'!$B$4:$O$40,'[1]Dati finali'!G$42,FALSE)</f>
        <v>1.0701754385964912</v>
      </c>
      <c r="G24" s="50">
        <f>VLOOKUP($B24,'[1]Dati finali'!$B$4:$O$40,'[1]Dati finali'!H$42,FALSE)</f>
        <v>2.8395721925133691E-2</v>
      </c>
      <c r="H24" s="52">
        <f>VLOOKUP($B24,'[1]Dati finali'!$B$4:$O$40,'[1]Dati finali'!I$42,FALSE)</f>
        <v>0.81503000000000003</v>
      </c>
      <c r="I24" s="47">
        <f>VLOOKUP($B24,'[1]Dati finali'!$B$4:$O$40,'[1]Dati finali'!J$42,FALSE)</f>
        <v>33627.430244398442</v>
      </c>
      <c r="K24" s="53"/>
    </row>
    <row r="25" spans="2:11" x14ac:dyDescent="0.35">
      <c r="B25" s="47" t="s">
        <v>14</v>
      </c>
      <c r="C25" s="49">
        <f>LN(VLOOKUP($B25,'[1]Dati finali'!$B$4:$O$40,'[1]Dati finali'!$M$42,FALSE))</f>
        <v>-4.1997050778799272</v>
      </c>
      <c r="D25" s="50">
        <f>VLOOKUP($B25,'[1]Dati finali'!$B$4:$O$40,'[1]Dati finali'!C$42,FALSE)</f>
        <v>0.28600000000000003</v>
      </c>
      <c r="E25" s="51">
        <f>VLOOKUP($B25,'[1]Dati finali'!$B$4:$O$40,'[1]Dati finali'!E$42,FALSE)</f>
        <v>0.30480000000000002</v>
      </c>
      <c r="F25" s="51">
        <f>VLOOKUP($B25,'[1]Dati finali'!$B$4:$O$40,'[1]Dati finali'!G$42,FALSE)</f>
        <v>1.2192982456140351</v>
      </c>
      <c r="G25" s="50">
        <f>VLOOKUP($B25,'[1]Dati finali'!$B$4:$O$40,'[1]Dati finali'!H$42,FALSE)</f>
        <v>0.29015868125096289</v>
      </c>
      <c r="H25" s="52">
        <f>VLOOKUP($B25,'[1]Dati finali'!$B$4:$O$40,'[1]Dati finali'!I$42,FALSE)</f>
        <v>0.77260999999999991</v>
      </c>
      <c r="I25" s="47">
        <f>VLOOKUP($B25,'[1]Dati finali'!$B$4:$O$40,'[1]Dati finali'!J$42,FALSE)</f>
        <v>44420.07979267578</v>
      </c>
      <c r="K25" s="53"/>
    </row>
    <row r="26" spans="2:11" x14ac:dyDescent="0.35">
      <c r="B26" s="47" t="s">
        <v>13</v>
      </c>
      <c r="C26" s="49">
        <f>LN(VLOOKUP($B26,'[1]Dati finali'!$B$4:$O$40,'[1]Dati finali'!$M$42,FALSE))</f>
        <v>-4.0173835210859723</v>
      </c>
      <c r="D26" s="50">
        <f>VLOOKUP($B26,'[1]Dati finali'!$B$4:$O$40,'[1]Dati finali'!C$42,FALSE)</f>
        <v>0.35200000000000004</v>
      </c>
      <c r="E26" s="51">
        <f>VLOOKUP($B26,'[1]Dati finali'!$B$4:$O$40,'[1]Dati finali'!E$42,FALSE)</f>
        <v>0.17230000000000001</v>
      </c>
      <c r="F26" s="51">
        <f>VLOOKUP($B26,'[1]Dati finali'!$B$4:$O$40,'[1]Dati finali'!G$42,FALSE)</f>
        <v>1.2192982456140351</v>
      </c>
      <c r="G26" s="50">
        <f>VLOOKUP($B26,'[1]Dati finali'!$B$4:$O$40,'[1]Dati finali'!H$42,FALSE)</f>
        <v>0.17483279395900755</v>
      </c>
      <c r="H26" s="52">
        <f>VLOOKUP($B26,'[1]Dati finali'!$B$4:$O$40,'[1]Dati finali'!I$42,FALSE)</f>
        <v>0.80180000000000007</v>
      </c>
      <c r="I26" s="47">
        <f>VLOOKUP($B26,'[1]Dati finali'!$B$4:$O$40,'[1]Dati finali'!J$42,FALSE)</f>
        <v>37588.058140447843</v>
      </c>
      <c r="K26" s="53"/>
    </row>
    <row r="27" spans="2:11" x14ac:dyDescent="0.35">
      <c r="B27" s="47" t="s">
        <v>22</v>
      </c>
      <c r="C27" s="49">
        <f>LN(VLOOKUP($B27,'[1]Dati finali'!$B$4:$O$40,'[1]Dati finali'!$M$42,FALSE))</f>
        <v>-3.9633162998156966</v>
      </c>
      <c r="D27" s="50">
        <f>VLOOKUP($B27,'[1]Dati finali'!$B$4:$O$40,'[1]Dati finali'!C$42,FALSE)</f>
        <v>0.39899999999999997</v>
      </c>
      <c r="E27" s="51">
        <f>VLOOKUP($B27,'[1]Dati finali'!$B$4:$O$40,'[1]Dati finali'!E$42,FALSE)</f>
        <v>0.16165000000000002</v>
      </c>
      <c r="F27" s="51">
        <f>VLOOKUP($B27,'[1]Dati finali'!$B$4:$O$40,'[1]Dati finali'!G$42,FALSE)</f>
        <v>1.0438596491228072</v>
      </c>
      <c r="G27" s="50">
        <f>VLOOKUP($B27,'[1]Dati finali'!$B$4:$O$40,'[1]Dati finali'!H$42,FALSE)</f>
        <v>0.19813043478260869</v>
      </c>
      <c r="H27" s="52">
        <f>VLOOKUP($B27,'[1]Dati finali'!$B$4:$O$40,'[1]Dati finali'!I$42,FALSE)</f>
        <v>0.90727000000000002</v>
      </c>
      <c r="I27" s="47">
        <f>VLOOKUP($B27,'[1]Dati finali'!$B$4:$O$40,'[1]Dati finali'!J$42,FALSE)</f>
        <v>91004.175298679198</v>
      </c>
      <c r="K27" s="53"/>
    </row>
    <row r="28" spans="2:11" x14ac:dyDescent="0.35">
      <c r="B28" s="47" t="s">
        <v>34</v>
      </c>
      <c r="C28" s="49">
        <f>LN(VLOOKUP($B28,'[1]Dati finali'!$B$4:$O$40,'[1]Dati finali'!$M$42,FALSE))</f>
        <v>-3.9633162998156966</v>
      </c>
      <c r="D28" s="50">
        <f>VLOOKUP($B28,'[1]Dati finali'!$B$4:$O$40,'[1]Dati finali'!C$42,FALSE)</f>
        <v>0.42799999999999999</v>
      </c>
      <c r="E28" s="51">
        <f>VLOOKUP($B28,'[1]Dati finali'!$B$4:$O$40,'[1]Dati finali'!E$42,FALSE)</f>
        <v>0.18109999999999998</v>
      </c>
      <c r="F28" s="51">
        <f>VLOOKUP($B28,'[1]Dati finali'!$B$4:$O$40,'[1]Dati finali'!G$42,FALSE)</f>
        <v>1.2807017543859649</v>
      </c>
      <c r="G28" s="50">
        <f>VLOOKUP($B28,'[1]Dati finali'!$B$4:$O$40,'[1]Dati finali'!H$42,FALSE)</f>
        <v>0.24521508544490278</v>
      </c>
      <c r="H28" s="52">
        <f>VLOOKUP($B28,'[1]Dati finali'!$B$4:$O$40,'[1]Dati finali'!I$42,FALSE)</f>
        <v>0.83143</v>
      </c>
      <c r="I28" s="47">
        <f>VLOOKUP($B28,'[1]Dati finali'!$B$4:$O$40,'[1]Dati finali'!J$42,FALSE)</f>
        <v>37955.073294435715</v>
      </c>
      <c r="K28" s="53"/>
    </row>
    <row r="29" spans="2:11" x14ac:dyDescent="0.35">
      <c r="B29" s="47" t="s">
        <v>27</v>
      </c>
      <c r="C29" s="49">
        <f>LN(VLOOKUP($B29,'[1]Dati finali'!$B$4:$O$40,'[1]Dati finali'!$M$42,FALSE))</f>
        <v>-3.9633162998156966</v>
      </c>
      <c r="D29" s="50">
        <f>VLOOKUP($B29,'[1]Dati finali'!$B$4:$O$40,'[1]Dati finali'!C$42,FALSE)</f>
        <v>0.24</v>
      </c>
      <c r="E29" s="51">
        <f>VLOOKUP($B29,'[1]Dati finali'!$B$4:$O$40,'[1]Dati finali'!E$42,FALSE)</f>
        <v>0.22570000000000001</v>
      </c>
      <c r="F29" s="51">
        <f>VLOOKUP($B29,'[1]Dati finali'!$B$4:$O$40,'[1]Dati finali'!G$42,FALSE)</f>
        <v>1.3508771929824563</v>
      </c>
      <c r="G29" s="50">
        <f>VLOOKUP($B29,'[1]Dati finali'!$B$4:$O$40,'[1]Dati finali'!H$42,FALSE)</f>
        <v>0.53502487562189049</v>
      </c>
      <c r="H29" s="52">
        <f>VLOOKUP($B29,'[1]Dati finali'!$B$4:$O$40,'[1]Dati finali'!I$42,FALSE)</f>
        <v>0.64651999999999998</v>
      </c>
      <c r="I29" s="47">
        <f>VLOOKUP($B29,'[1]Dati finali'!$B$4:$O$40,'[1]Dati finali'!J$42,FALSE)</f>
        <v>27783.081655469832</v>
      </c>
      <c r="K29" s="53"/>
    </row>
    <row r="30" spans="2:11" x14ac:dyDescent="0.35">
      <c r="B30" s="47" t="s">
        <v>5</v>
      </c>
      <c r="C30" s="49">
        <f>LN(VLOOKUP($B30,'[1]Dati finali'!$B$4:$O$40,'[1]Dati finali'!$M$42,FALSE))</f>
        <v>-3.912023005428146</v>
      </c>
      <c r="D30" s="50">
        <f>VLOOKUP($B30,'[1]Dati finali'!$B$4:$O$40,'[1]Dati finali'!C$42,FALSE)</f>
        <v>0.32400000000000001</v>
      </c>
      <c r="E30" s="51">
        <f>VLOOKUP($B30,'[1]Dati finali'!$B$4:$O$40,'[1]Dati finali'!E$42,FALSE)</f>
        <v>0.19640000000000002</v>
      </c>
      <c r="F30" s="51">
        <f>VLOOKUP($B30,'[1]Dati finali'!$B$4:$O$40,'[1]Dati finali'!G$42,FALSE)</f>
        <v>1.0526315789473684</v>
      </c>
      <c r="G30" s="50">
        <f>VLOOKUP($B30,'[1]Dati finali'!$B$4:$O$40,'[1]Dati finali'!H$42,FALSE)</f>
        <v>0.74774668630338736</v>
      </c>
      <c r="H30" s="52">
        <f>VLOOKUP($B30,'[1]Dati finali'!$B$4:$O$40,'[1]Dati finali'!I$42,FALSE)</f>
        <v>0.58094000000000001</v>
      </c>
      <c r="I30" s="47">
        <f>VLOOKUP($B30,'[1]Dati finali'!$B$4:$O$40,'[1]Dati finali'!J$42,FALSE)</f>
        <v>45962.942412958422</v>
      </c>
      <c r="K30" s="53"/>
    </row>
    <row r="31" spans="2:11" x14ac:dyDescent="0.35">
      <c r="B31" s="47" t="s">
        <v>2</v>
      </c>
      <c r="C31" s="49">
        <f>LN(VLOOKUP($B31,'[1]Dati finali'!$B$4:$O$40,'[1]Dati finali'!$M$42,FALSE))</f>
        <v>-3.8167128256238212</v>
      </c>
      <c r="D31" s="50">
        <f>VLOOKUP($B31,'[1]Dati finali'!$B$4:$O$40,'[1]Dati finali'!C$42,FALSE)</f>
        <v>9.6811743000000006E-2</v>
      </c>
      <c r="E31" s="51">
        <f>VLOOKUP($B31,'[1]Dati finali'!$B$4:$O$40,'[1]Dati finali'!E$42,FALSE)</f>
        <v>6.8241469816272965E-2</v>
      </c>
      <c r="F31" s="51">
        <f>VLOOKUP($B31,'[1]Dati finali'!$B$4:$O$40,'[1]Dati finali'!G$42,FALSE)</f>
        <v>0.8421052631578948</v>
      </c>
      <c r="G31" s="50">
        <f>VLOOKUP($B31,'[1]Dati finali'!$B$4:$O$40,'[1]Dati finali'!H$42,FALSE)</f>
        <v>0.24825304897932565</v>
      </c>
      <c r="H31" s="52">
        <f>VLOOKUP($B31,'[1]Dati finali'!$B$4:$O$40,'[1]Dati finali'!I$42,FALSE)</f>
        <v>0.5796</v>
      </c>
      <c r="I31" s="47">
        <f>VLOOKUP($B31,'[1]Dati finali'!$B$4:$O$40,'[1]Dati finali'!J$42,FALSE)</f>
        <v>14742.756017137894</v>
      </c>
      <c r="K31" s="53"/>
    </row>
    <row r="32" spans="2:11" x14ac:dyDescent="0.35">
      <c r="B32" s="47" t="s">
        <v>24</v>
      </c>
      <c r="C32" s="49">
        <f>LN(VLOOKUP($B32,'[1]Dati finali'!$B$4:$O$40,'[1]Dati finali'!$M$42,FALSE))</f>
        <v>-3.8167128256238212</v>
      </c>
      <c r="D32" s="50">
        <f>VLOOKUP($B32,'[1]Dati finali'!$B$4:$O$40,'[1]Dati finali'!C$42,FALSE)</f>
        <v>0.37200000000000005</v>
      </c>
      <c r="E32" s="51">
        <f>VLOOKUP($B32,'[1]Dati finali'!$B$4:$O$40,'[1]Dati finali'!E$42,FALSE)</f>
        <v>0.15589999999999998</v>
      </c>
      <c r="F32" s="51">
        <f>VLOOKUP($B32,'[1]Dati finali'!$B$4:$O$40,'[1]Dati finali'!G$42,FALSE)</f>
        <v>1.4736842105263159</v>
      </c>
      <c r="G32" s="50">
        <f>VLOOKUP($B32,'[1]Dati finali'!$B$4:$O$40,'[1]Dati finali'!H$42,FALSE)</f>
        <v>0.12103298611111112</v>
      </c>
      <c r="H32" s="52">
        <f>VLOOKUP($B32,'[1]Dati finali'!$B$4:$O$40,'[1]Dati finali'!I$42,FALSE)</f>
        <v>0.91076999999999997</v>
      </c>
      <c r="I32" s="47">
        <f>VLOOKUP($B32,'[1]Dati finali'!$B$4:$O$40,'[1]Dati finali'!J$42,FALSE)</f>
        <v>46055.498481981653</v>
      </c>
      <c r="K32" s="53"/>
    </row>
    <row r="33" spans="2:11" x14ac:dyDescent="0.35">
      <c r="B33" s="47" t="s">
        <v>12</v>
      </c>
      <c r="C33" s="49">
        <f>LN(VLOOKUP($B33,'[1]Dati finali'!$B$4:$O$40,'[1]Dati finali'!$M$42,FALSE))</f>
        <v>-3.6496587409606551</v>
      </c>
      <c r="D33" s="50">
        <f>VLOOKUP($B33,'[1]Dati finali'!$B$4:$O$40,'[1]Dati finali'!C$42,FALSE)</f>
        <v>0.43700000000000006</v>
      </c>
      <c r="E33" s="51">
        <f>VLOOKUP($B33,'[1]Dati finali'!$B$4:$O$40,'[1]Dati finali'!E$42,FALSE)</f>
        <v>0.15899999999999997</v>
      </c>
      <c r="F33" s="51">
        <f>VLOOKUP($B33,'[1]Dati finali'!$B$4:$O$40,'[1]Dati finali'!G$42,FALSE)</f>
        <v>1.2719298245614037</v>
      </c>
      <c r="G33" s="50">
        <f>VLOOKUP($B33,'[1]Dati finali'!$B$4:$O$40,'[1]Dati finali'!H$42,FALSE)</f>
        <v>0.4419622093023256</v>
      </c>
      <c r="H33" s="52">
        <f>VLOOKUP($B33,'[1]Dati finali'!$B$4:$O$40,'[1]Dati finali'!I$42,FALSE)</f>
        <v>0.85325000000000006</v>
      </c>
      <c r="I33" s="47">
        <f>VLOOKUP($B33,'[1]Dati finali'!$B$4:$O$40,'[1]Dati finali'!J$42,FALSE)</f>
        <v>39356.000800448739</v>
      </c>
      <c r="K33" s="53"/>
    </row>
    <row r="34" spans="2:11" x14ac:dyDescent="0.35">
      <c r="B34" s="47" t="s">
        <v>33</v>
      </c>
      <c r="C34" s="49">
        <f>LN(VLOOKUP($B34,'[1]Dati finali'!$B$4:$O$40,'[1]Dati finali'!$M$42,FALSE))</f>
        <v>-3.6119184129778081</v>
      </c>
      <c r="D34" s="50">
        <f>VLOOKUP($B34,'[1]Dati finali'!$B$4:$O$40,'[1]Dati finali'!C$42,FALSE)</f>
        <v>0.42599999999999999</v>
      </c>
      <c r="E34" s="51">
        <f>VLOOKUP($B34,'[1]Dati finali'!$B$4:$O$40,'[1]Dati finali'!E$42,FALSE)</f>
        <v>0.17543859649122809</v>
      </c>
      <c r="F34" s="51">
        <f>VLOOKUP($B34,'[1]Dati finali'!$B$4:$O$40,'[1]Dati finali'!G$42,FALSE)</f>
        <v>1.2719298245614037</v>
      </c>
      <c r="G34" s="50">
        <f>VLOOKUP($B34,'[1]Dati finali'!$B$4:$O$40,'[1]Dati finali'!H$42,FALSE)</f>
        <v>0.56096439169139467</v>
      </c>
      <c r="H34" s="52">
        <f>VLOOKUP($B34,'[1]Dati finali'!$B$4:$O$40,'[1]Dati finali'!I$42,FALSE)</f>
        <v>0.73760999999999999</v>
      </c>
      <c r="I34" s="47">
        <f>VLOOKUP($B34,'[1]Dati finali'!$B$4:$O$40,'[1]Dati finali'!J$42,FALSE)</f>
        <v>56765.024125018397</v>
      </c>
      <c r="K34" s="53"/>
    </row>
    <row r="35" spans="2:11" x14ac:dyDescent="0.35">
      <c r="B35" s="47" t="s">
        <v>10</v>
      </c>
      <c r="C35" s="49">
        <f>LN(VLOOKUP($B35,'[1]Dati finali'!$B$4:$O$40,'[1]Dati finali'!$M$42,FALSE))</f>
        <v>-3.6119184129778077</v>
      </c>
      <c r="D35" s="50">
        <f>VLOOKUP($B35,'[1]Dati finali'!$B$4:$O$40,'[1]Dati finali'!C$42,FALSE)</f>
        <v>0.39100000000000001</v>
      </c>
      <c r="E35" s="51">
        <f>VLOOKUP($B35,'[1]Dati finali'!$B$4:$O$40,'[1]Dati finali'!E$42,FALSE)</f>
        <v>0.30295</v>
      </c>
      <c r="F35" s="51">
        <f>VLOOKUP($B35,'[1]Dati finali'!$B$4:$O$40,'[1]Dati finali'!G$42,FALSE)</f>
        <v>1.3596491228070178</v>
      </c>
      <c r="G35" s="50">
        <f>VLOOKUP($B35,'[1]Dati finali'!$B$4:$O$40,'[1]Dati finali'!H$42,FALSE)</f>
        <v>0.60297712418300653</v>
      </c>
      <c r="H35" s="52">
        <f>VLOOKUP($B35,'[1]Dati finali'!$B$4:$O$40,'[1]Dati finali'!I$42,FALSE)</f>
        <v>0.87757000000000007</v>
      </c>
      <c r="I35" s="47">
        <f>VLOOKUP($B35,'[1]Dati finali'!$B$4:$O$40,'[1]Dati finali'!J$42,FALSE)</f>
        <v>45056.267280748551</v>
      </c>
      <c r="K35" s="53"/>
    </row>
    <row r="36" spans="2:11" x14ac:dyDescent="0.35">
      <c r="B36" s="47" t="s">
        <v>32</v>
      </c>
      <c r="C36" s="49">
        <f>LN(VLOOKUP($B36,'[1]Dati finali'!$B$4:$O$40,'[1]Dati finali'!$M$42,FALSE))</f>
        <v>-2.9374633654300153</v>
      </c>
      <c r="D36" s="50">
        <f>VLOOKUP($B36,'[1]Dati finali'!$B$4:$O$40,'[1]Dati finali'!C$42,FALSE)</f>
        <v>0.41899999999999998</v>
      </c>
      <c r="E36" s="51">
        <f>VLOOKUP($B36,'[1]Dati finali'!$B$4:$O$40,'[1]Dati finali'!E$42,FALSE)</f>
        <v>0.19645000000000001</v>
      </c>
      <c r="F36" s="51">
        <f>VLOOKUP($B36,'[1]Dati finali'!$B$4:$O$40,'[1]Dati finali'!G$42,FALSE)</f>
        <v>1.2456140350877194</v>
      </c>
      <c r="G36" s="50">
        <f>VLOOKUP($B36,'[1]Dati finali'!$B$4:$O$40,'[1]Dati finali'!H$42,FALSE)</f>
        <v>0.57096156310057655</v>
      </c>
      <c r="H36" s="52">
        <f>VLOOKUP($B36,'[1]Dati finali'!$B$4:$O$40,'[1]Dati finali'!I$42,FALSE)</f>
        <v>0.87146000000000001</v>
      </c>
      <c r="I36" s="47">
        <f>VLOOKUP($B36,'[1]Dati finali'!$B$4:$O$40,'[1]Dati finali'!J$42,FALSE)</f>
        <v>44042.249785595603</v>
      </c>
      <c r="K36" s="53"/>
    </row>
    <row r="37" spans="2:11" x14ac:dyDescent="0.35">
      <c r="B37" s="47" t="s">
        <v>17</v>
      </c>
      <c r="C37" s="49">
        <f>LN(VLOOKUP($B37,'[1]Dati finali'!$B$4:$O$40,'[1]Dati finali'!$M$42,FALSE))</f>
        <v>-1.9661128563728327</v>
      </c>
      <c r="D37" s="50">
        <f>VLOOKUP($B37,'[1]Dati finali'!$B$4:$O$40,'[1]Dati finali'!C$42,FALSE)</f>
        <v>0.42499999999999999</v>
      </c>
      <c r="E37" s="51">
        <f>VLOOKUP($B37,'[1]Dati finali'!$B$4:$O$40,'[1]Dati finali'!E$42,FALSE)</f>
        <v>0.15579999999999999</v>
      </c>
      <c r="F37" s="51">
        <f>VLOOKUP($B37,'[1]Dati finali'!$B$4:$O$40,'[1]Dati finali'!G$42,FALSE)</f>
        <v>1.4824561403508774</v>
      </c>
      <c r="G37" s="50">
        <f>VLOOKUP($B37,'[1]Dati finali'!$B$4:$O$40,'[1]Dati finali'!H$42,FALSE)</f>
        <v>0.99986000000000008</v>
      </c>
      <c r="H37" s="52">
        <f>VLOOKUP($B37,'[1]Dati finali'!$B$4:$O$40,'[1]Dati finali'!I$42,FALSE)</f>
        <v>0.93772999999999995</v>
      </c>
      <c r="I37" s="47">
        <f>VLOOKUP($B37,'[1]Dati finali'!$B$4:$O$40,'[1]Dati finali'!J$42,FALSE)</f>
        <v>46625.174468334641</v>
      </c>
    </row>
    <row r="38" spans="2:11" x14ac:dyDescent="0.35">
      <c r="B38" s="47" t="s">
        <v>25</v>
      </c>
      <c r="C38" s="49">
        <f>LN(VLOOKUP($B38,'[1]Dati finali'!$B$4:$O$40,'[1]Dati finali'!$M$42,FALSE))</f>
        <v>-0.93649343919167449</v>
      </c>
      <c r="D38" s="50">
        <f>VLOOKUP($B38,'[1]Dati finali'!$B$4:$O$40,'[1]Dati finali'!C$42,FALSE)</f>
        <v>0.43200000000000005</v>
      </c>
      <c r="E38" s="51">
        <f>VLOOKUP($B38,'[1]Dati finali'!$B$4:$O$40,'[1]Dati finali'!E$42,FALSE)</f>
        <v>0.16239999999999999</v>
      </c>
      <c r="F38" s="51">
        <f>VLOOKUP($B38,'[1]Dati finali'!$B$4:$O$40,'[1]Dati finali'!G$42,FALSE)</f>
        <v>1.56140350877193</v>
      </c>
      <c r="G38" s="50">
        <f>VLOOKUP($B38,'[1]Dati finali'!$B$4:$O$40,'[1]Dati finali'!H$42,FALSE)</f>
        <v>0.97569731543624161</v>
      </c>
      <c r="H38" s="52">
        <f>VLOOKUP($B38,'[1]Dati finali'!$B$4:$O$40,'[1]Dati finali'!I$42,FALSE)</f>
        <v>0.81870999999999994</v>
      </c>
      <c r="I38" s="47">
        <f>VLOOKUP($B38,'[1]Dati finali'!$B$4:$O$40,'[1]Dati finali'!J$42,FALSE)</f>
        <v>53872.17663996949</v>
      </c>
    </row>
    <row r="40" spans="2:11" x14ac:dyDescent="0.35">
      <c r="B40" t="s">
        <v>46</v>
      </c>
      <c r="C40"/>
      <c r="D40"/>
      <c r="E40"/>
      <c r="F40"/>
      <c r="G40"/>
      <c r="H40"/>
      <c r="I40"/>
      <c r="J40"/>
    </row>
    <row r="41" spans="2:11" ht="15" thickBot="1" x14ac:dyDescent="0.4">
      <c r="B41"/>
      <c r="C41"/>
      <c r="D41"/>
      <c r="E41"/>
      <c r="F41"/>
      <c r="G41"/>
      <c r="H41"/>
      <c r="I41"/>
      <c r="J41"/>
    </row>
    <row r="42" spans="2:11" x14ac:dyDescent="0.35">
      <c r="B42" s="39" t="s">
        <v>47</v>
      </c>
      <c r="C42" s="39"/>
      <c r="D42"/>
      <c r="E42"/>
      <c r="F42"/>
      <c r="G42"/>
      <c r="H42"/>
      <c r="I42"/>
      <c r="J42"/>
    </row>
    <row r="43" spans="2:11" x14ac:dyDescent="0.35">
      <c r="B43" s="36" t="s">
        <v>48</v>
      </c>
      <c r="C43" s="36">
        <v>0.76310003216502409</v>
      </c>
      <c r="D43"/>
      <c r="E43"/>
      <c r="F43"/>
      <c r="G43"/>
      <c r="H43"/>
      <c r="I43"/>
      <c r="J43"/>
    </row>
    <row r="44" spans="2:11" x14ac:dyDescent="0.35">
      <c r="B44" s="36" t="s">
        <v>49</v>
      </c>
      <c r="C44" s="36">
        <v>0.58232165909026079</v>
      </c>
      <c r="D44"/>
      <c r="E44"/>
      <c r="F44"/>
      <c r="G44"/>
      <c r="H44"/>
      <c r="I44"/>
      <c r="J44"/>
    </row>
    <row r="45" spans="2:11" x14ac:dyDescent="0.35">
      <c r="B45" s="36" t="s">
        <v>50</v>
      </c>
      <c r="C45" s="36">
        <v>0.49281915746674521</v>
      </c>
      <c r="D45"/>
      <c r="E45"/>
      <c r="F45"/>
      <c r="G45"/>
      <c r="H45"/>
      <c r="I45"/>
      <c r="J45"/>
    </row>
    <row r="46" spans="2:11" x14ac:dyDescent="0.35">
      <c r="B46" s="36" t="s">
        <v>51</v>
      </c>
      <c r="C46" s="36">
        <v>0.85569912949410454</v>
      </c>
      <c r="D46"/>
      <c r="E46"/>
      <c r="F46"/>
      <c r="G46"/>
      <c r="H46"/>
      <c r="I46"/>
      <c r="J46"/>
    </row>
    <row r="47" spans="2:11" ht="15" thickBot="1" x14ac:dyDescent="0.4">
      <c r="B47" s="37" t="s">
        <v>52</v>
      </c>
      <c r="C47" s="37">
        <v>35</v>
      </c>
      <c r="D47"/>
      <c r="E47"/>
      <c r="F47"/>
      <c r="G47"/>
      <c r="H47"/>
      <c r="I47"/>
      <c r="J47"/>
    </row>
    <row r="48" spans="2:11" x14ac:dyDescent="0.35">
      <c r="B48"/>
      <c r="C48"/>
      <c r="D48"/>
      <c r="E48"/>
      <c r="F48"/>
      <c r="G48"/>
      <c r="H48"/>
      <c r="I48"/>
      <c r="J48"/>
    </row>
    <row r="49" spans="2:10" ht="15" thickBot="1" x14ac:dyDescent="0.4">
      <c r="B49" t="s">
        <v>53</v>
      </c>
      <c r="C49"/>
      <c r="D49"/>
      <c r="E49"/>
      <c r="F49"/>
      <c r="G49"/>
      <c r="H49"/>
      <c r="I49"/>
      <c r="J49"/>
    </row>
    <row r="50" spans="2:10" x14ac:dyDescent="0.35">
      <c r="B50" s="38"/>
      <c r="C50" s="38" t="s">
        <v>58</v>
      </c>
      <c r="D50" s="38" t="s">
        <v>59</v>
      </c>
      <c r="E50" s="38" t="s">
        <v>60</v>
      </c>
      <c r="F50" s="38" t="s">
        <v>61</v>
      </c>
      <c r="G50" s="38" t="s">
        <v>62</v>
      </c>
      <c r="H50"/>
      <c r="I50"/>
      <c r="J50"/>
    </row>
    <row r="51" spans="2:10" x14ac:dyDescent="0.35">
      <c r="B51" s="36" t="s">
        <v>54</v>
      </c>
      <c r="C51" s="36">
        <v>6</v>
      </c>
      <c r="D51" s="36">
        <v>28.583881339583531</v>
      </c>
      <c r="E51" s="36">
        <v>4.7639802232639221</v>
      </c>
      <c r="F51" s="36">
        <v>6.5062053968027156</v>
      </c>
      <c r="G51" s="36">
        <v>2.2011850855591415E-4</v>
      </c>
      <c r="H51"/>
      <c r="I51"/>
      <c r="J51"/>
    </row>
    <row r="52" spans="2:10" x14ac:dyDescent="0.35">
      <c r="B52" s="36" t="s">
        <v>55</v>
      </c>
      <c r="C52" s="36">
        <v>28</v>
      </c>
      <c r="D52" s="36">
        <v>20.502188006075112</v>
      </c>
      <c r="E52" s="36">
        <v>0.73222100021696834</v>
      </c>
      <c r="F52" s="36"/>
      <c r="G52" s="36"/>
      <c r="H52"/>
      <c r="I52"/>
      <c r="J52"/>
    </row>
    <row r="53" spans="2:10" ht="15" thickBot="1" x14ac:dyDescent="0.4">
      <c r="B53" s="37" t="s">
        <v>56</v>
      </c>
      <c r="C53" s="37">
        <v>34</v>
      </c>
      <c r="D53" s="37">
        <v>49.086069345658643</v>
      </c>
      <c r="E53" s="37"/>
      <c r="F53" s="37"/>
      <c r="G53" s="37"/>
      <c r="H53"/>
      <c r="I53"/>
      <c r="J53"/>
    </row>
    <row r="54" spans="2:10" ht="15" thickBot="1" x14ac:dyDescent="0.4">
      <c r="B54"/>
      <c r="C54"/>
      <c r="D54"/>
      <c r="E54"/>
      <c r="F54"/>
      <c r="G54"/>
      <c r="H54"/>
      <c r="I54"/>
      <c r="J54"/>
    </row>
    <row r="55" spans="2:10" x14ac:dyDescent="0.35">
      <c r="B55" s="38"/>
      <c r="C55" s="38" t="s">
        <v>63</v>
      </c>
      <c r="D55" s="38" t="s">
        <v>51</v>
      </c>
      <c r="E55" s="38" t="s">
        <v>64</v>
      </c>
      <c r="F55" s="38" t="s">
        <v>65</v>
      </c>
      <c r="G55" s="38" t="s">
        <v>66</v>
      </c>
      <c r="H55" s="38" t="s">
        <v>67</v>
      </c>
      <c r="I55" s="38" t="s">
        <v>68</v>
      </c>
      <c r="J55" s="38" t="s">
        <v>69</v>
      </c>
    </row>
    <row r="56" spans="2:10" x14ac:dyDescent="0.35">
      <c r="B56" s="36" t="s">
        <v>57</v>
      </c>
      <c r="C56" s="36">
        <v>-8.6525134073266194</v>
      </c>
      <c r="D56" s="36">
        <v>1.0979220611958729</v>
      </c>
      <c r="E56" s="36">
        <v>-7.8808084044710558</v>
      </c>
      <c r="F56" s="36">
        <v>1.3885560677658027E-8</v>
      </c>
      <c r="G56" s="36">
        <v>-10.901504798614802</v>
      </c>
      <c r="H56" s="36">
        <v>-6.4035220160384378</v>
      </c>
      <c r="I56" s="36">
        <v>-10.901504798614802</v>
      </c>
      <c r="J56" s="36">
        <v>-6.4035220160384378</v>
      </c>
    </row>
    <row r="57" spans="2:10" x14ac:dyDescent="0.35">
      <c r="B57" s="36" t="s">
        <v>162</v>
      </c>
      <c r="C57" s="36">
        <v>0.78952299917541402</v>
      </c>
      <c r="D57" s="36">
        <v>1.8893072479483299</v>
      </c>
      <c r="E57" s="36">
        <v>0.41789020818757078</v>
      </c>
      <c r="F57" s="36">
        <v>0.67921485603013809</v>
      </c>
      <c r="G57" s="36">
        <v>-3.0805474605674634</v>
      </c>
      <c r="H57" s="36">
        <v>4.6595934589182919</v>
      </c>
      <c r="I57" s="36">
        <v>-3.0805474605674634</v>
      </c>
      <c r="J57" s="36">
        <v>4.6595934589182919</v>
      </c>
    </row>
    <row r="58" spans="2:10" x14ac:dyDescent="0.35">
      <c r="B58" s="36" t="s">
        <v>163</v>
      </c>
      <c r="C58" s="36">
        <v>-3.4486017004075653</v>
      </c>
      <c r="D58" s="36">
        <v>3.0462495697275003</v>
      </c>
      <c r="E58" s="36">
        <v>-1.1320811448538202</v>
      </c>
      <c r="F58" s="36">
        <v>0.26720263537412547</v>
      </c>
      <c r="G58" s="36">
        <v>-9.6885610747280673</v>
      </c>
      <c r="H58" s="36">
        <v>2.7913576739129371</v>
      </c>
      <c r="I58" s="36">
        <v>-9.6885610747280673</v>
      </c>
      <c r="J58" s="36">
        <v>2.7913576739129371</v>
      </c>
    </row>
    <row r="59" spans="2:10" x14ac:dyDescent="0.35">
      <c r="B59" s="36" t="s">
        <v>164</v>
      </c>
      <c r="C59" s="36">
        <v>1.1713814673371779</v>
      </c>
      <c r="D59" s="36">
        <v>0.93453152849876708</v>
      </c>
      <c r="E59" s="36">
        <v>1.253442427158008</v>
      </c>
      <c r="F59" s="36">
        <v>0.22041045714071447</v>
      </c>
      <c r="G59" s="36">
        <v>-0.74291958987252271</v>
      </c>
      <c r="H59" s="36">
        <v>3.0856825245468782</v>
      </c>
      <c r="I59" s="36">
        <v>-0.74291958987252271</v>
      </c>
      <c r="J59" s="36">
        <v>3.0856825245468782</v>
      </c>
    </row>
    <row r="60" spans="2:10" x14ac:dyDescent="0.35">
      <c r="B60" s="36" t="s">
        <v>165</v>
      </c>
      <c r="C60" s="36">
        <v>2.3874797084934238</v>
      </c>
      <c r="D60" s="36">
        <v>0.68351636048791198</v>
      </c>
      <c r="E60" s="36">
        <v>3.4929371797175097</v>
      </c>
      <c r="F60" s="36">
        <v>1.6056867297610643E-3</v>
      </c>
      <c r="G60" s="36">
        <v>0.98735991413609203</v>
      </c>
      <c r="H60" s="36">
        <v>3.7875995028507559</v>
      </c>
      <c r="I60" s="36">
        <v>0.98735991413609203</v>
      </c>
      <c r="J60" s="36">
        <v>3.7875995028507559</v>
      </c>
    </row>
    <row r="61" spans="2:10" x14ac:dyDescent="0.35">
      <c r="B61" s="36" t="s">
        <v>166</v>
      </c>
      <c r="C61" s="36">
        <v>1.864849036514578</v>
      </c>
      <c r="D61" s="36">
        <v>1.5026897758842657</v>
      </c>
      <c r="E61" s="36">
        <v>1.2410073366055863</v>
      </c>
      <c r="F61" s="36">
        <v>0.22490033983055635</v>
      </c>
      <c r="G61" s="36">
        <v>-1.2132714323094471</v>
      </c>
      <c r="H61" s="36">
        <v>4.9429695053386027</v>
      </c>
      <c r="I61" s="36">
        <v>-1.2132714323094471</v>
      </c>
      <c r="J61" s="36">
        <v>4.9429695053386027</v>
      </c>
    </row>
    <row r="62" spans="2:10" ht="15" thickBot="1" x14ac:dyDescent="0.4">
      <c r="B62" s="37" t="s">
        <v>167</v>
      </c>
      <c r="C62" s="37">
        <v>2.1275530541282905E-5</v>
      </c>
      <c r="D62" s="37">
        <v>1.2664538867454377E-5</v>
      </c>
      <c r="E62" s="37">
        <v>1.6799293494970631</v>
      </c>
      <c r="F62" s="37">
        <v>0.10409662877109778</v>
      </c>
      <c r="G62" s="37">
        <v>-4.6666013223540986E-6</v>
      </c>
      <c r="H62" s="37">
        <v>4.7217662404919909E-5</v>
      </c>
      <c r="I62" s="37">
        <v>-4.6666013223540986E-6</v>
      </c>
      <c r="J62" s="37">
        <v>4.7217662404919909E-5</v>
      </c>
    </row>
    <row r="63" spans="2:10" x14ac:dyDescent="0.35">
      <c r="B63"/>
      <c r="C63"/>
      <c r="D63"/>
      <c r="E63"/>
      <c r="F63"/>
      <c r="G63"/>
      <c r="H63"/>
      <c r="I63"/>
      <c r="J63"/>
    </row>
    <row r="64" spans="2:10" x14ac:dyDescent="0.35">
      <c r="B64"/>
      <c r="C64"/>
      <c r="D64"/>
      <c r="E64"/>
      <c r="F64"/>
      <c r="G64"/>
      <c r="H64"/>
      <c r="I64"/>
      <c r="J64"/>
    </row>
    <row r="65" spans="2:10" x14ac:dyDescent="0.35">
      <c r="B65"/>
      <c r="C65"/>
      <c r="D65"/>
      <c r="E65"/>
      <c r="F65"/>
      <c r="G65"/>
      <c r="H65"/>
      <c r="I65"/>
      <c r="J65"/>
    </row>
    <row r="66" spans="2:10" x14ac:dyDescent="0.35">
      <c r="B66" t="s">
        <v>70</v>
      </c>
      <c r="C66"/>
      <c r="D66"/>
      <c r="E66"/>
      <c r="F66"/>
      <c r="G66"/>
      <c r="H66"/>
      <c r="I66"/>
      <c r="J66"/>
    </row>
    <row r="67" spans="2:10" ht="15" thickBot="1" x14ac:dyDescent="0.4">
      <c r="B67"/>
      <c r="C67"/>
      <c r="D67"/>
      <c r="E67"/>
      <c r="F67"/>
      <c r="G67"/>
      <c r="H67"/>
      <c r="I67"/>
      <c r="J67"/>
    </row>
    <row r="68" spans="2:10" x14ac:dyDescent="0.35">
      <c r="B68" s="38" t="s">
        <v>71</v>
      </c>
      <c r="C68" s="38" t="s">
        <v>168</v>
      </c>
      <c r="D68" s="38" t="s">
        <v>73</v>
      </c>
      <c r="E68"/>
      <c r="F68"/>
      <c r="G68"/>
      <c r="H68"/>
      <c r="I68"/>
      <c r="J68"/>
    </row>
    <row r="69" spans="2:10" x14ac:dyDescent="0.35">
      <c r="B69" s="36">
        <v>1</v>
      </c>
      <c r="C69" s="36">
        <v>-5.4452898318328433</v>
      </c>
      <c r="D69" s="36">
        <v>-0.7693182665893481</v>
      </c>
      <c r="E69"/>
      <c r="F69"/>
      <c r="G69"/>
      <c r="H69"/>
      <c r="I69"/>
      <c r="J69"/>
    </row>
    <row r="70" spans="2:10" x14ac:dyDescent="0.35">
      <c r="B70" s="36">
        <v>2</v>
      </c>
      <c r="C70" s="36">
        <v>-5.4335539410495262</v>
      </c>
      <c r="D70" s="36">
        <v>-0.78105415737266526</v>
      </c>
      <c r="E70"/>
      <c r="F70"/>
      <c r="G70"/>
      <c r="H70"/>
      <c r="I70"/>
      <c r="J70"/>
    </row>
    <row r="71" spans="2:10" x14ac:dyDescent="0.35">
      <c r="B71" s="36">
        <v>3</v>
      </c>
      <c r="C71" s="36">
        <v>-4.7635537745442154</v>
      </c>
      <c r="D71" s="36">
        <v>-1.4510543238779761</v>
      </c>
      <c r="E71"/>
      <c r="F71"/>
      <c r="G71"/>
      <c r="H71"/>
      <c r="I71"/>
      <c r="J71"/>
    </row>
    <row r="72" spans="2:10" x14ac:dyDescent="0.35">
      <c r="B72" s="36">
        <v>4</v>
      </c>
      <c r="C72" s="36">
        <v>-4.642895889988564</v>
      </c>
      <c r="D72" s="36">
        <v>-1.5717122084336275</v>
      </c>
      <c r="E72"/>
      <c r="F72"/>
      <c r="G72"/>
      <c r="H72"/>
      <c r="I72"/>
      <c r="J72"/>
    </row>
    <row r="73" spans="2:10" x14ac:dyDescent="0.35">
      <c r="B73" s="36">
        <v>5</v>
      </c>
      <c r="C73" s="36">
        <v>-5.8272142351055933</v>
      </c>
      <c r="D73" s="36">
        <v>-0.38739386331659809</v>
      </c>
      <c r="E73"/>
      <c r="F73"/>
      <c r="G73"/>
      <c r="H73"/>
      <c r="I73"/>
      <c r="J73"/>
    </row>
    <row r="74" spans="2:10" x14ac:dyDescent="0.35">
      <c r="B74" s="36">
        <v>6</v>
      </c>
      <c r="C74" s="36">
        <v>-4.4915037003710383</v>
      </c>
      <c r="D74" s="36">
        <v>-1.3176392899429894</v>
      </c>
      <c r="E74"/>
      <c r="F74"/>
      <c r="G74"/>
      <c r="H74"/>
      <c r="I74"/>
      <c r="J74"/>
    </row>
    <row r="75" spans="2:10" x14ac:dyDescent="0.35">
      <c r="B75" s="36">
        <v>7</v>
      </c>
      <c r="C75" s="36">
        <v>-5.2580797153380425</v>
      </c>
      <c r="D75" s="36">
        <v>-0.55106327497598517</v>
      </c>
      <c r="E75"/>
      <c r="F75"/>
      <c r="G75"/>
      <c r="H75"/>
      <c r="I75"/>
      <c r="J75"/>
    </row>
    <row r="76" spans="2:10" x14ac:dyDescent="0.35">
      <c r="B76" s="36">
        <v>8</v>
      </c>
      <c r="C76" s="36">
        <v>-5.4695407524804027</v>
      </c>
      <c r="D76" s="36">
        <v>-5.1920165381843297E-2</v>
      </c>
      <c r="E76"/>
      <c r="F76"/>
      <c r="G76"/>
      <c r="H76"/>
      <c r="I76"/>
      <c r="J76"/>
    </row>
    <row r="77" spans="2:10" x14ac:dyDescent="0.35">
      <c r="B77" s="36">
        <v>9</v>
      </c>
      <c r="C77" s="36">
        <v>-4.5921191144952687</v>
      </c>
      <c r="D77" s="36">
        <v>-0.92934180336697736</v>
      </c>
      <c r="E77"/>
      <c r="F77"/>
      <c r="G77"/>
      <c r="H77"/>
      <c r="I77"/>
      <c r="J77"/>
    </row>
    <row r="78" spans="2:10" x14ac:dyDescent="0.35">
      <c r="B78" s="36">
        <v>10</v>
      </c>
      <c r="C78" s="36">
        <v>-5.4334456763642063</v>
      </c>
      <c r="D78" s="36">
        <v>-8.8015241498039742E-2</v>
      </c>
      <c r="E78"/>
      <c r="F78"/>
      <c r="G78"/>
      <c r="H78"/>
      <c r="I78"/>
      <c r="J78"/>
    </row>
    <row r="79" spans="2:10" x14ac:dyDescent="0.35">
      <c r="B79" s="36">
        <v>11</v>
      </c>
      <c r="C79" s="36">
        <v>-4.7284065742803314</v>
      </c>
      <c r="D79" s="36">
        <v>-0.3875892354737509</v>
      </c>
      <c r="E79"/>
      <c r="F79"/>
      <c r="G79"/>
      <c r="H79"/>
      <c r="I79"/>
      <c r="J79"/>
    </row>
    <row r="80" spans="2:10" x14ac:dyDescent="0.35">
      <c r="B80" s="36">
        <v>12</v>
      </c>
      <c r="C80" s="36">
        <v>-4.6446390357140901</v>
      </c>
      <c r="D80" s="36">
        <v>-0.47135677403999221</v>
      </c>
      <c r="E80"/>
      <c r="F80"/>
      <c r="G80"/>
      <c r="H80"/>
      <c r="I80"/>
      <c r="J80"/>
    </row>
    <row r="81" spans="2:10" x14ac:dyDescent="0.35">
      <c r="B81" s="36">
        <v>13</v>
      </c>
      <c r="C81" s="36">
        <v>-4.7294316824376965</v>
      </c>
      <c r="D81" s="36">
        <v>-0.38656412731638579</v>
      </c>
      <c r="E81"/>
      <c r="F81"/>
      <c r="G81"/>
      <c r="H81"/>
      <c r="I81"/>
      <c r="J81"/>
    </row>
    <row r="82" spans="2:10" x14ac:dyDescent="0.35">
      <c r="B82" s="36">
        <v>14</v>
      </c>
      <c r="C82" s="36">
        <v>-5.5922916757455674</v>
      </c>
      <c r="D82" s="36">
        <v>0.63044654581874404</v>
      </c>
      <c r="E82"/>
      <c r="F82"/>
      <c r="G82"/>
      <c r="H82"/>
      <c r="I82"/>
      <c r="J82"/>
    </row>
    <row r="83" spans="2:10" x14ac:dyDescent="0.35">
      <c r="B83" s="36">
        <v>15</v>
      </c>
      <c r="C83" s="36">
        <v>-4.5053318999394882</v>
      </c>
      <c r="D83" s="36">
        <v>-0.45651322998733512</v>
      </c>
      <c r="E83"/>
      <c r="F83"/>
      <c r="G83"/>
      <c r="H83"/>
      <c r="I83"/>
      <c r="J83"/>
    </row>
    <row r="84" spans="2:10" x14ac:dyDescent="0.35">
      <c r="B84" s="36">
        <v>16</v>
      </c>
      <c r="C84" s="36">
        <v>-5.2005792266865605</v>
      </c>
      <c r="D84" s="36">
        <v>0.37226548938425896</v>
      </c>
      <c r="E84"/>
      <c r="F84"/>
      <c r="G84"/>
      <c r="H84"/>
      <c r="I84"/>
      <c r="J84"/>
    </row>
    <row r="85" spans="2:10" x14ac:dyDescent="0.35">
      <c r="B85" s="36">
        <v>17</v>
      </c>
      <c r="C85" s="36">
        <v>-5.5488868485695155</v>
      </c>
      <c r="D85" s="36">
        <v>0.83835614692359783</v>
      </c>
      <c r="E85"/>
      <c r="F85"/>
      <c r="G85"/>
      <c r="H85"/>
      <c r="I85"/>
      <c r="J85"/>
    </row>
    <row r="86" spans="2:10" x14ac:dyDescent="0.35">
      <c r="B86" s="36">
        <v>18</v>
      </c>
      <c r="C86" s="36">
        <v>-5.0507140016638896</v>
      </c>
      <c r="D86" s="36">
        <v>0.4455438156757987</v>
      </c>
      <c r="E86"/>
      <c r="F86"/>
      <c r="G86"/>
      <c r="H86"/>
      <c r="I86"/>
      <c r="J86"/>
    </row>
    <row r="87" spans="2:10" x14ac:dyDescent="0.35">
      <c r="B87" s="36">
        <v>19</v>
      </c>
      <c r="C87" s="36">
        <v>-3.6905036578188546</v>
      </c>
      <c r="D87" s="36">
        <v>-0.81935634836491156</v>
      </c>
      <c r="E87"/>
      <c r="F87"/>
      <c r="G87"/>
      <c r="H87"/>
      <c r="I87"/>
      <c r="J87"/>
    </row>
    <row r="88" spans="2:10" x14ac:dyDescent="0.35">
      <c r="B88" s="36">
        <v>20</v>
      </c>
      <c r="C88" s="36">
        <v>-5.0107332788441861</v>
      </c>
      <c r="D88" s="36">
        <v>0.58788464965004916</v>
      </c>
      <c r="E88"/>
      <c r="F88"/>
      <c r="G88"/>
      <c r="H88"/>
      <c r="I88"/>
      <c r="J88"/>
    </row>
    <row r="89" spans="2:10" x14ac:dyDescent="0.35">
      <c r="B89" s="36">
        <v>21</v>
      </c>
      <c r="C89" s="36">
        <v>-5.0515904287553361</v>
      </c>
      <c r="D89" s="36">
        <v>0.62874179956119924</v>
      </c>
      <c r="E89"/>
      <c r="F89"/>
      <c r="G89"/>
      <c r="H89"/>
      <c r="I89"/>
      <c r="J89"/>
    </row>
    <row r="90" spans="2:10" x14ac:dyDescent="0.35">
      <c r="B90" s="36">
        <v>22</v>
      </c>
      <c r="C90" s="36">
        <v>-4.9709705176709527</v>
      </c>
      <c r="D90" s="36">
        <v>0.77126543979102546</v>
      </c>
      <c r="E90"/>
      <c r="F90"/>
      <c r="G90"/>
      <c r="H90"/>
      <c r="I90"/>
      <c r="J90"/>
    </row>
    <row r="91" spans="2:10" x14ac:dyDescent="0.35">
      <c r="B91" s="36">
        <v>23</v>
      </c>
      <c r="C91" s="36">
        <v>-4.8281804321397352</v>
      </c>
      <c r="D91" s="36">
        <v>0.81079691105376295</v>
      </c>
      <c r="E91"/>
      <c r="F91"/>
      <c r="G91"/>
      <c r="H91"/>
      <c r="I91"/>
      <c r="J91"/>
    </row>
    <row r="92" spans="2:10" x14ac:dyDescent="0.35">
      <c r="B92" s="36">
        <v>24</v>
      </c>
      <c r="C92" s="36">
        <v>-3.5710862590546153</v>
      </c>
      <c r="D92" s="36">
        <v>-0.39223004076108126</v>
      </c>
      <c r="E92"/>
      <c r="F92"/>
      <c r="G92"/>
      <c r="H92"/>
      <c r="I92"/>
      <c r="J92"/>
    </row>
    <row r="93" spans="2:10" x14ac:dyDescent="0.35">
      <c r="B93" s="36">
        <v>25</v>
      </c>
      <c r="C93" s="36">
        <v>-4.4954972351315243</v>
      </c>
      <c r="D93" s="36">
        <v>0.53218093531582777</v>
      </c>
      <c r="E93"/>
      <c r="F93"/>
      <c r="G93"/>
      <c r="H93"/>
      <c r="I93"/>
      <c r="J93"/>
    </row>
    <row r="94" spans="2:10" x14ac:dyDescent="0.35">
      <c r="B94" s="36">
        <v>26</v>
      </c>
      <c r="C94" s="36">
        <v>-4.5848617473325977</v>
      </c>
      <c r="D94" s="36">
        <v>0.62154544751690111</v>
      </c>
      <c r="E94"/>
      <c r="F94"/>
      <c r="G94"/>
      <c r="H94"/>
      <c r="I94"/>
      <c r="J94"/>
    </row>
    <row r="95" spans="2:10" x14ac:dyDescent="0.35">
      <c r="B95" s="36">
        <v>27</v>
      </c>
      <c r="C95" s="36">
        <v>-3.9944987810515737</v>
      </c>
      <c r="D95" s="36">
        <v>8.2475775623427783E-2</v>
      </c>
      <c r="E95"/>
      <c r="F95"/>
      <c r="G95"/>
      <c r="H95"/>
      <c r="I95"/>
      <c r="J95"/>
    </row>
    <row r="96" spans="2:10" x14ac:dyDescent="0.35">
      <c r="B96" s="36">
        <v>28</v>
      </c>
      <c r="C96" s="36">
        <v>-5.8377638851954021</v>
      </c>
      <c r="D96" s="36">
        <v>2.0210510595715809</v>
      </c>
      <c r="E96"/>
      <c r="F96"/>
      <c r="G96"/>
      <c r="H96"/>
      <c r="I96"/>
      <c r="J96"/>
    </row>
    <row r="97" spans="2:10" x14ac:dyDescent="0.35">
      <c r="B97" s="36">
        <v>29</v>
      </c>
      <c r="C97" s="36">
        <v>-4.2029339638765224</v>
      </c>
      <c r="D97" s="36">
        <v>0.38622113825270121</v>
      </c>
      <c r="E97"/>
      <c r="F97"/>
      <c r="G97"/>
      <c r="H97"/>
      <c r="I97"/>
      <c r="J97"/>
    </row>
    <row r="98" spans="2:10" x14ac:dyDescent="0.35">
      <c r="B98" s="36">
        <v>30</v>
      </c>
      <c r="C98" s="36">
        <v>-3.8822264587581192</v>
      </c>
      <c r="D98" s="36">
        <v>0.2325677177974641</v>
      </c>
      <c r="E98"/>
      <c r="F98"/>
      <c r="G98"/>
      <c r="H98"/>
      <c r="I98"/>
      <c r="J98"/>
    </row>
    <row r="99" spans="2:10" x14ac:dyDescent="0.35">
      <c r="B99" s="36">
        <v>31</v>
      </c>
      <c r="C99" s="36">
        <v>-3.5087510229874326</v>
      </c>
      <c r="D99" s="36">
        <v>-0.10316738999037556</v>
      </c>
      <c r="E99"/>
      <c r="F99"/>
      <c r="G99"/>
      <c r="H99"/>
      <c r="I99"/>
      <c r="J99"/>
    </row>
    <row r="100" spans="2:10" x14ac:dyDescent="0.35">
      <c r="B100" s="36">
        <v>32</v>
      </c>
      <c r="C100" s="36">
        <v>-3.7611688069955962</v>
      </c>
      <c r="D100" s="36">
        <v>0.1492503940177885</v>
      </c>
      <c r="E100"/>
      <c r="F100"/>
      <c r="G100"/>
      <c r="H100"/>
      <c r="I100"/>
      <c r="J100"/>
    </row>
    <row r="101" spans="2:10" x14ac:dyDescent="0.35">
      <c r="B101" s="36">
        <v>33</v>
      </c>
      <c r="C101" s="36">
        <v>-3.6147691605467944</v>
      </c>
      <c r="D101" s="36">
        <v>0.67730579511677913</v>
      </c>
      <c r="E101"/>
      <c r="F101"/>
      <c r="G101"/>
      <c r="H101"/>
      <c r="I101"/>
      <c r="J101"/>
    </row>
    <row r="102" spans="2:10" x14ac:dyDescent="0.35">
      <c r="B102" s="36">
        <v>34</v>
      </c>
      <c r="C102" s="36">
        <v>-1.9898909569145982</v>
      </c>
      <c r="D102" s="36">
        <v>2.3778100541765435E-2</v>
      </c>
      <c r="E102"/>
      <c r="F102"/>
      <c r="G102"/>
      <c r="H102"/>
      <c r="I102"/>
      <c r="J102"/>
    </row>
    <row r="103" spans="2:10" ht="15" thickBot="1" x14ac:dyDescent="0.4">
      <c r="B103" s="37">
        <v>35</v>
      </c>
      <c r="C103" s="37">
        <v>-2.0401060182689053</v>
      </c>
      <c r="D103" s="37">
        <v>1.1036125790772306</v>
      </c>
      <c r="E103"/>
      <c r="F103"/>
      <c r="G103"/>
      <c r="H103"/>
      <c r="I103"/>
      <c r="J103"/>
    </row>
    <row r="104" spans="2:10" ht="15" thickBot="1" x14ac:dyDescent="0.4">
      <c r="B104" s="54"/>
      <c r="C104" s="54"/>
      <c r="D104" s="54"/>
    </row>
    <row r="105" spans="2:10" ht="15" thickBot="1" x14ac:dyDescent="0.4">
      <c r="B105" s="54"/>
      <c r="C105" s="54"/>
      <c r="D105" s="54"/>
    </row>
  </sheetData>
  <conditionalFormatting sqref="B4:C38">
    <cfRule type="cellIs" dxfId="0" priority="1" operator="equal">
      <formula>0</formula>
    </cfRule>
  </conditionalFormatting>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7541C-25E2-4AA8-BC29-9A6A4B679C08}">
  <sheetPr>
    <tabColor theme="7" tint="0.79998168889431442"/>
  </sheetPr>
  <dimension ref="B1:K149"/>
  <sheetViews>
    <sheetView topLeftCell="A22" zoomScale="64" zoomScaleNormal="90" workbookViewId="0">
      <selection activeCell="J25" sqref="J25"/>
    </sheetView>
  </sheetViews>
  <sheetFormatPr defaultRowHeight="14.5" x14ac:dyDescent="0.35"/>
  <cols>
    <col min="2" max="2" width="11.36328125" customWidth="1"/>
    <col min="3" max="3" width="15.1796875" customWidth="1"/>
    <col min="4" max="4" width="15.26953125" bestFit="1" customWidth="1"/>
    <col min="5" max="5" width="13.36328125" bestFit="1" customWidth="1"/>
    <col min="6" max="6" width="17.08984375" bestFit="1" customWidth="1"/>
    <col min="7" max="7" width="19.1796875" customWidth="1"/>
    <col min="8" max="8" width="14.81640625" bestFit="1" customWidth="1"/>
    <col min="9" max="9" width="16.90625" bestFit="1" customWidth="1"/>
    <col min="10" max="10" width="19.26953125" customWidth="1"/>
  </cols>
  <sheetData>
    <row r="1" spans="2:11" x14ac:dyDescent="0.35">
      <c r="B1" t="s">
        <v>86</v>
      </c>
    </row>
    <row r="3" spans="2:11" ht="48" x14ac:dyDescent="0.35">
      <c r="C3" s="1" t="s">
        <v>44</v>
      </c>
      <c r="D3" s="1" t="s">
        <v>35</v>
      </c>
      <c r="E3" s="1" t="s">
        <v>37</v>
      </c>
      <c r="F3" s="1" t="s">
        <v>39</v>
      </c>
      <c r="G3" s="1" t="s">
        <v>40</v>
      </c>
      <c r="H3" s="1" t="s">
        <v>41</v>
      </c>
      <c r="I3" s="1" t="s">
        <v>42</v>
      </c>
      <c r="J3" s="1" t="s">
        <v>137</v>
      </c>
    </row>
    <row r="4" spans="2:11" x14ac:dyDescent="0.35">
      <c r="B4" t="s">
        <v>9</v>
      </c>
      <c r="C4" s="3">
        <f>VLOOKUP($B4,'[1]Dati finali'!$B$4:$O$40,'[1]Dati finali'!$M$42,FALSE)</f>
        <v>2E-3</v>
      </c>
      <c r="D4" s="2">
        <f>VLOOKUP($B4,'[1]Dati finali'!$B$4:$O$40,'[1]Dati finali'!C$42,FALSE)</f>
        <v>0.23899999999999999</v>
      </c>
      <c r="E4" s="5">
        <f>VLOOKUP($B4,'[1]Dati finali'!$B$4:$O$40,'[1]Dati finali'!E$42,FALSE)</f>
        <v>0.14629999999999999</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VLOOKUP(B4,'[3]Indicator Scores'!$B$1:$D$181,3,FALSE)</f>
        <v>84.67</v>
      </c>
      <c r="K4" s="3">
        <f>VLOOKUP($B4,'[1]Dati finali'!$B$4:$O$40,'[1]Dati finali'!$M$42,FALSE)</f>
        <v>2E-3</v>
      </c>
    </row>
    <row r="5" spans="2:11" x14ac:dyDescent="0.35">
      <c r="B5" t="s">
        <v>11</v>
      </c>
      <c r="C5" s="3">
        <f>VLOOKUP($B5,'[1]Dati finali'!$B$4:$O$40,'[1]Dati finali'!$M$42,FALSE)</f>
        <v>2E-3</v>
      </c>
      <c r="D5" s="2">
        <f>VLOOKUP($B5,'[1]Dati finali'!$B$4:$O$40,'[1]Dati finali'!C$42,FALSE)</f>
        <v>0.39700000000000002</v>
      </c>
      <c r="E5" s="5">
        <f>VLOOKUP($B5,'[1]Dati finali'!$B$4:$O$40,'[1]Dati finali'!E$42,FALSE)</f>
        <v>0.1263</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VLOOKUP(B5,'[3]Indicator Scores'!$B$1:$D$181,3,FALSE)</f>
        <v>88.59</v>
      </c>
      <c r="K5" s="3">
        <f>VLOOKUP($B5,'[1]Dati finali'!$B$4:$O$40,'[1]Dati finali'!$M$42,FALSE)</f>
        <v>2E-3</v>
      </c>
    </row>
    <row r="6" spans="2:11" x14ac:dyDescent="0.35">
      <c r="B6" t="s">
        <v>15</v>
      </c>
      <c r="C6" s="3">
        <f>VLOOKUP($B6,'[1]Dati finali'!$B$4:$O$40,'[1]Dati finali'!$M$42,FALSE)</f>
        <v>2E-3</v>
      </c>
      <c r="D6" s="2">
        <f>VLOOKUP($B6,'[1]Dati finali'!$B$4:$O$40,'[1]Dati finali'!C$42,FALSE)</f>
        <v>0.31</v>
      </c>
      <c r="E6" s="5">
        <f>VLOOKUP($B6,'[1]Dati finali'!$B$4:$O$40,'[1]Dati finali'!E$42,FALSE)</f>
        <v>0.17780000000000001</v>
      </c>
      <c r="F6" s="5">
        <f>VLOOKUP($B6,'[1]Dati finali'!$B$4:$O$40,'[1]Dati finali'!G$42,FALSE)</f>
        <v>1.3508771929824563</v>
      </c>
      <c r="G6" s="2">
        <f>VLOOKUP($B6,'[1]Dati finali'!$B$4:$O$40,'[1]Dati finali'!H$42,FALSE)</f>
        <v>0.28974708171206226</v>
      </c>
      <c r="H6" s="4">
        <f>VLOOKUP($B6,'[1]Dati finali'!$B$4:$O$40,'[1]Dati finali'!I$42,FALSE)</f>
        <v>0.78724000000000005</v>
      </c>
      <c r="I6">
        <f>VLOOKUP($B6,'[1]Dati finali'!$B$4:$O$40,'[1]Dati finali'!J$42,FALSE)</f>
        <v>24212.197302170782</v>
      </c>
      <c r="J6">
        <f>VLOOKUP(B6,'[3]Indicator Scores'!$B$1:$D$181,3,FALSE)</f>
        <v>85.81</v>
      </c>
      <c r="K6" s="3">
        <f>VLOOKUP($B6,'[1]Dati finali'!$B$4:$O$40,'[1]Dati finali'!$M$42,FALSE)</f>
        <v>2E-3</v>
      </c>
    </row>
    <row r="7" spans="2:11" x14ac:dyDescent="0.35">
      <c r="B7" t="s">
        <v>19</v>
      </c>
      <c r="C7" s="3">
        <f>VLOOKUP($B7,'[1]Dati finali'!$B$4:$O$40,'[1]Dati finali'!$M$42,FALSE)</f>
        <v>2E-3</v>
      </c>
      <c r="D7" s="2">
        <f>VLOOKUP($B7,'[1]Dati finali'!$B$4:$O$40,'[1]Dati finali'!C$42,FALSE)</f>
        <v>0.187</v>
      </c>
      <c r="E7" s="5">
        <f>VLOOKUP($B7,'[1]Dati finali'!$B$4:$O$40,'[1]Dati finali'!E$42,FALSE)</f>
        <v>0.21060000000000001</v>
      </c>
      <c r="F7" s="5">
        <f>VLOOKUP($B7,'[1]Dati finali'!$B$4:$O$40,'[1]Dati finali'!G$42,FALSE)</f>
        <v>1.4122807017543861</v>
      </c>
      <c r="G7" s="2">
        <f>VLOOKUP($B7,'[1]Dati finali'!$B$4:$O$40,'[1]Dati finali'!H$42,FALSE)</f>
        <v>0.37279399585921325</v>
      </c>
      <c r="H7" s="4">
        <f>VLOOKUP($B7,'[1]Dati finali'!$B$4:$O$40,'[1]Dati finali'!I$42,FALSE)</f>
        <v>0.70144000000000006</v>
      </c>
      <c r="I7">
        <f>VLOOKUP($B7,'[1]Dati finali'!$B$4:$O$40,'[1]Dati finali'!J$42,FALSE)</f>
        <v>34585.035786649052</v>
      </c>
      <c r="J7">
        <f>VLOOKUP(B7,'[3]Indicator Scores'!$B$1:$D$181,3,FALSE)</f>
        <v>84.48</v>
      </c>
      <c r="K7" s="3">
        <f>VLOOKUP($B7,'[1]Dati finali'!$B$4:$O$40,'[1]Dati finali'!$M$42,FALSE)</f>
        <v>2E-3</v>
      </c>
    </row>
    <row r="8" spans="2:11" x14ac:dyDescent="0.35">
      <c r="B8" t="s">
        <v>26</v>
      </c>
      <c r="C8" s="3">
        <f>VLOOKUP($B8,'[1]Dati finali'!$B$4:$O$40,'[1]Dati finali'!$M$42,FALSE)</f>
        <v>2E-3</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VLOOKUP(B8,'[3]Indicator Scores'!$B$1:$D$181,3,FALSE)</f>
        <v>81.260000000000005</v>
      </c>
      <c r="K8" s="3">
        <f>VLOOKUP($B8,'[1]Dati finali'!$B$4:$O$40,'[1]Dati finali'!$M$42,FALSE)</f>
        <v>2E-3</v>
      </c>
    </row>
    <row r="9" spans="2:11" x14ac:dyDescent="0.35">
      <c r="B9" t="s">
        <v>21</v>
      </c>
      <c r="C9" s="3">
        <f>VLOOKUP($B9,'[1]Dati finali'!$B$4:$O$40,'[1]Dati finali'!$M$42,FALSE)</f>
        <v>3.0000000000000001E-3</v>
      </c>
      <c r="D9" s="2">
        <f>VLOOKUP($B9,'[1]Dati finali'!$B$4:$O$40,'[1]Dati finali'!C$42,FALSE)</f>
        <v>0.40299999999999997</v>
      </c>
      <c r="E9" s="5">
        <f>VLOOKUP($B9,'[1]Dati finali'!$B$4:$O$40,'[1]Dati finali'!E$42,FALSE)</f>
        <v>0.11115</v>
      </c>
      <c r="F9" s="5">
        <f>VLOOKUP($B9,'[1]Dati finali'!$B$4:$O$40,'[1]Dati finali'!G$42,FALSE)</f>
        <v>1.0175438596491229</v>
      </c>
      <c r="G9" s="2">
        <f>VLOOKUP($B9,'[1]Dati finali'!$B$4:$O$40,'[1]Dati finali'!H$42,FALSE)</f>
        <v>0.48558139534883721</v>
      </c>
      <c r="H9" s="4">
        <f>VLOOKUP($B9,'[1]Dati finali'!$B$4:$O$40,'[1]Dati finali'!I$42,FALSE)</f>
        <v>0.67516000000000009</v>
      </c>
      <c r="I9">
        <f>VLOOKUP($B9,'[1]Dati finali'!$B$4:$O$40,'[1]Dati finali'!J$42,FALSE)</f>
        <v>28945.214455971793</v>
      </c>
      <c r="J9">
        <f>VLOOKUP(B9,'[3]Indicator Scores'!$B$1:$D$181,3,FALSE)</f>
        <v>85.49</v>
      </c>
      <c r="K9" s="3">
        <f>VLOOKUP($B9,'[1]Dati finali'!$B$4:$O$40,'[1]Dati finali'!$M$42,FALSE)</f>
        <v>3.0000000000000001E-3</v>
      </c>
    </row>
    <row r="10" spans="2:11" x14ac:dyDescent="0.35">
      <c r="B10" t="s">
        <v>28</v>
      </c>
      <c r="C10" s="3">
        <f>VLOOKUP($B10,'[1]Dati finali'!$B$4:$O$40,'[1]Dati finali'!$M$42,FALSE)</f>
        <v>3.0000000000000001E-3</v>
      </c>
      <c r="D10" s="2">
        <f>VLOOKUP($B10,'[1]Dati finali'!$B$4:$O$40,'[1]Dati finali'!C$42,FALSE)</f>
        <v>0.17600000000000002</v>
      </c>
      <c r="E10" s="5">
        <f>VLOOKUP($B10,'[1]Dati finali'!$B$4:$O$40,'[1]Dati finali'!E$42,FALSE)</f>
        <v>0.12434999999999999</v>
      </c>
      <c r="F10" s="5">
        <f>VLOOKUP($B10,'[1]Dati finali'!$B$4:$O$40,'[1]Dati finali'!G$42,FALSE)</f>
        <v>1.0175438596491229</v>
      </c>
      <c r="G10" s="2">
        <f>VLOOKUP($B10,'[1]Dati finali'!$B$4:$O$40,'[1]Dati finali'!H$42,FALSE)</f>
        <v>0.41427188940092169</v>
      </c>
      <c r="H10" s="4">
        <f>VLOOKUP($B10,'[1]Dati finali'!$B$4:$O$40,'[1]Dati finali'!I$42,FALSE)</f>
        <v>0.53935999999999995</v>
      </c>
      <c r="I10">
        <f>VLOOKUP($B10,'[1]Dati finali'!$B$4:$O$40,'[1]Dati finali'!J$42,FALSE)</f>
        <v>23383.132051156193</v>
      </c>
      <c r="J10">
        <f>VLOOKUP(B10,'[3]Indicator Scores'!$B$1:$D$181,3,FALSE)</f>
        <v>83.24</v>
      </c>
      <c r="K10" s="3">
        <f>VLOOKUP($B10,'[1]Dati finali'!$B$4:$O$40,'[1]Dati finali'!$M$42,FALSE)</f>
        <v>3.0000000000000001E-3</v>
      </c>
    </row>
    <row r="11" spans="2:11" x14ac:dyDescent="0.35">
      <c r="B11" t="s">
        <v>7</v>
      </c>
      <c r="C11" s="3">
        <f>VLOOKUP($B11,'[1]Dati finali'!$B$4:$O$40,'[1]Dati finali'!$M$42,FALSE)</f>
        <v>4.0000000000000001E-3</v>
      </c>
      <c r="D11" s="2">
        <f>VLOOKUP($B11,'[1]Dati finali'!$B$4:$O$40,'[1]Dati finali'!C$42,FALSE)</f>
        <v>0.27800000000000002</v>
      </c>
      <c r="E11" s="5">
        <f>VLOOKUP($B11,'[1]Dati finali'!$B$4:$O$40,'[1]Dati finali'!E$42,FALSE)</f>
        <v>9.69E-2</v>
      </c>
      <c r="F11" s="5">
        <f>VLOOKUP($B11,'[1]Dati finali'!$B$4:$O$40,'[1]Dati finali'!G$42,FALSE)</f>
        <v>0.97368421052631593</v>
      </c>
      <c r="G11" s="2">
        <f>VLOOKUP($B11,'[1]Dati finali'!$B$4:$O$40,'[1]Dati finali'!H$42,FALSE)</f>
        <v>0.15651982378854626</v>
      </c>
      <c r="H11" s="4">
        <f>VLOOKUP($B11,'[1]Dati finali'!$B$4:$O$40,'[1]Dati finali'!I$42,FALSE)</f>
        <v>0.74668999999999996</v>
      </c>
      <c r="I11">
        <f>VLOOKUP($B11,'[1]Dati finali'!$B$4:$O$40,'[1]Dati finali'!J$42,FALSE)</f>
        <v>18375.433481661283</v>
      </c>
      <c r="J11" s="40">
        <f>VLOOKUP(B11,'[3]Indicator Scores'!$B$1:$D$181,3,FALSE)</f>
        <v>83.4</v>
      </c>
      <c r="K11" s="3">
        <f>VLOOKUP($B11,'[1]Dati finali'!$B$4:$O$40,'[1]Dati finali'!$M$42,FALSE)</f>
        <v>4.0000000000000001E-3</v>
      </c>
    </row>
    <row r="12" spans="2:11" x14ac:dyDescent="0.35">
      <c r="B12" t="s">
        <v>23</v>
      </c>
      <c r="C12" s="3">
        <f>VLOOKUP($B12,'[1]Dati finali'!$B$4:$O$40,'[1]Dati finali'!$M$42,FALSE)</f>
        <v>4.0000000000000001E-3</v>
      </c>
      <c r="D12" s="2">
        <f>VLOOKUP($B12,'[1]Dati finali'!$B$4:$O$40,'[1]Dati finali'!C$42,FALSE)</f>
        <v>0.23899999999999999</v>
      </c>
      <c r="E12" s="5">
        <f>VLOOKUP($B12,'[1]Dati finali'!$B$4:$O$40,'[1]Dati finali'!E$42,FALSE)</f>
        <v>0.1313</v>
      </c>
      <c r="F12" s="5">
        <f>VLOOKUP($B12,'[1]Dati finali'!$B$4:$O$40,'[1]Dati finali'!G$42,FALSE)</f>
        <v>1.192982456140351</v>
      </c>
      <c r="G12" s="2">
        <f>VLOOKUP($B12,'[1]Dati finali'!$B$4:$O$40,'[1]Dati finali'!H$42,FALSE)</f>
        <v>0.16675000000000001</v>
      </c>
      <c r="H12" s="4">
        <f>VLOOKUP($B12,'[1]Dati finali'!$B$4:$O$40,'[1]Dati finali'!I$42,FALSE)</f>
        <v>0.94546000000000008</v>
      </c>
      <c r="I12">
        <f>VLOOKUP($B12,'[1]Dati finali'!$B$4:$O$40,'[1]Dati finali'!J$42,FALSE)</f>
        <v>35994.860216078843</v>
      </c>
      <c r="J12">
        <f>VLOOKUP(B12,'[3]Indicator Scores'!$B$1:$D$181,3,FALSE)</f>
        <v>88.48</v>
      </c>
      <c r="K12" s="3">
        <f>VLOOKUP($B12,'[1]Dati finali'!$B$4:$O$40,'[1]Dati finali'!$M$42,FALSE)</f>
        <v>4.0000000000000001E-3</v>
      </c>
    </row>
    <row r="13" spans="2:11" x14ac:dyDescent="0.35">
      <c r="B13" t="s">
        <v>29</v>
      </c>
      <c r="C13" s="3">
        <f>VLOOKUP($B13,'[1]Dati finali'!$B$4:$O$40,'[1]Dati finali'!$M$42,FALSE)</f>
        <v>4.0000000000000001E-3</v>
      </c>
      <c r="D13" s="2">
        <f>VLOOKUP($B13,'[1]Dati finali'!$B$4:$O$40,'[1]Dati finali'!C$42,FALSE)</f>
        <v>0.23100000000000001</v>
      </c>
      <c r="E13" s="5">
        <f>VLOOKUP($B13,'[1]Dati finali'!$B$4:$O$40,'[1]Dati finali'!E$42,FALSE)</f>
        <v>0.14384999999999998</v>
      </c>
      <c r="F13" s="5">
        <f>VLOOKUP($B13,'[1]Dati finali'!$B$4:$O$40,'[1]Dati finali'!G$42,FALSE)</f>
        <v>1.1578947368421053</v>
      </c>
      <c r="G13" s="2">
        <f>VLOOKUP($B13,'[1]Dati finali'!$B$4:$O$40,'[1]Dati finali'!H$42,FALSE)</f>
        <v>0.24461254612546127</v>
      </c>
      <c r="H13" s="4">
        <f>VLOOKUP($B13,'[1]Dati finali'!$B$4:$O$40,'[1]Dati finali'!I$42,FALSE)</f>
        <v>0.53750999999999993</v>
      </c>
      <c r="I13">
        <f>VLOOKUP($B13,'[1]Dati finali'!$B$4:$O$40,'[1]Dati finali'!J$42,FALSE)</f>
        <v>27733.754503235035</v>
      </c>
      <c r="J13">
        <f>VLOOKUP("slovakia",'[3]Indicator Scores'!$B$1:$D$181,3,FALSE)</f>
        <v>85.42</v>
      </c>
      <c r="K13" s="3">
        <f>VLOOKUP($B13,'[1]Dati finali'!$B$4:$O$40,'[1]Dati finali'!$M$42,FALSE)</f>
        <v>4.0000000000000001E-3</v>
      </c>
    </row>
    <row r="14" spans="2:11" x14ac:dyDescent="0.35">
      <c r="B14" t="s">
        <v>6</v>
      </c>
      <c r="C14" s="3">
        <f>VLOOKUP($B14,'[1]Dati finali'!$B$4:$O$40,'[1]Dati finali'!$M$42,FALSE)</f>
        <v>6.0000000000000001E-3</v>
      </c>
      <c r="D14" s="2">
        <f>VLOOKUP($B14,'[1]Dati finali'!$B$4:$O$40,'[1]Dati finali'!C$42,FALSE)</f>
        <v>0.40299999999999997</v>
      </c>
      <c r="E14" s="5">
        <f>VLOOKUP($B14,'[1]Dati finali'!$B$4:$O$40,'[1]Dati finali'!E$42,FALSE)</f>
        <v>0.2838</v>
      </c>
      <c r="F14" s="5">
        <f>VLOOKUP($B14,'[1]Dati finali'!$B$4:$O$40,'[1]Dati finali'!G$42,FALSE)</f>
        <v>1.2543859649122808</v>
      </c>
      <c r="G14" s="2">
        <f>VLOOKUP($B14,'[1]Dati finali'!$B$4:$O$40,'[1]Dati finali'!H$42,FALSE)</f>
        <v>0.16570760233918128</v>
      </c>
      <c r="H14" s="4">
        <f>VLOOKUP($B14,'[1]Dati finali'!$B$4:$O$40,'[1]Dati finali'!I$42,FALSE)</f>
        <v>0.97960999999999998</v>
      </c>
      <c r="I14">
        <f>VLOOKUP($B14,'[1]Dati finali'!$B$4:$O$40,'[1]Dati finali'!J$42,FALSE)</f>
        <v>41965.08520658395</v>
      </c>
      <c r="J14">
        <f>VLOOKUP(B14,'[3]Indicator Scores'!$B$1:$D$181,3,FALSE)</f>
        <v>80.150000000000006</v>
      </c>
      <c r="K14" s="3">
        <f>VLOOKUP($B14,'[1]Dati finali'!$B$4:$O$40,'[1]Dati finali'!$M$42,FALSE)</f>
        <v>6.0000000000000001E-3</v>
      </c>
    </row>
    <row r="15" spans="2:11" x14ac:dyDescent="0.35">
      <c r="B15" t="s">
        <v>20</v>
      </c>
      <c r="C15" s="3">
        <f>VLOOKUP($B15,'[1]Dati finali'!$B$4:$O$40,'[1]Dati finali'!$M$42,FALSE)</f>
        <v>6.0000000000000001E-3</v>
      </c>
      <c r="D15" s="2">
        <f>VLOOKUP($B15,'[1]Dati finali'!$B$4:$O$40,'[1]Dati finali'!C$42,FALSE)</f>
        <v>0.33899999999999997</v>
      </c>
      <c r="E15" s="5">
        <f>VLOOKUP($B15,'[1]Dati finali'!$B$4:$O$40,'[1]Dati finali'!E$42,FALSE)</f>
        <v>0.15839999999999999</v>
      </c>
      <c r="F15" s="5">
        <f>VLOOKUP($B15,'[1]Dati finali'!$B$4:$O$40,'[1]Dati finali'!G$42,FALSE)</f>
        <v>1.0175438596491229</v>
      </c>
      <c r="G15" s="2">
        <f>VLOOKUP($B15,'[1]Dati finali'!$B$4:$O$40,'[1]Dati finali'!H$42,FALSE)</f>
        <v>0.54400000000000004</v>
      </c>
      <c r="H15" s="4">
        <f>VLOOKUP($B15,'[1]Dati finali'!$B$4:$O$40,'[1]Dati finali'!I$42,FALSE)</f>
        <v>0.68075000000000008</v>
      </c>
      <c r="I15">
        <f>VLOOKUP($B15,'[1]Dati finali'!$B$4:$O$40,'[1]Dati finali'!J$42,FALSE)</f>
        <v>24735.816612986935</v>
      </c>
      <c r="J15">
        <f>VLOOKUP(B15,'[3]Indicator Scores'!$B$1:$D$181,3,FALSE)</f>
        <v>85.71</v>
      </c>
      <c r="K15" s="3">
        <f>VLOOKUP($B15,'[1]Dati finali'!$B$4:$O$40,'[1]Dati finali'!$M$42,FALSE)</f>
        <v>6.0000000000000001E-3</v>
      </c>
    </row>
    <row r="16" spans="2:11" x14ac:dyDescent="0.35">
      <c r="B16" t="s">
        <v>31</v>
      </c>
      <c r="C16" s="3">
        <f>VLOOKUP($B16,'[1]Dati finali'!$B$4:$O$40,'[1]Dati finali'!$M$42,FALSE)</f>
        <v>6.0000000000000001E-3</v>
      </c>
      <c r="D16" s="2">
        <f>VLOOKUP($B16,'[1]Dati finali'!$B$4:$O$40,'[1]Dati finali'!C$42,FALSE)</f>
        <v>0.36399999999999999</v>
      </c>
      <c r="E16" s="5">
        <f>VLOOKUP($B16,'[1]Dati finali'!$B$4:$O$40,'[1]Dati finali'!E$42,FALSE)</f>
        <v>0.22365000000000002</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VLOOKUP(B16,'[3]Indicator Scores'!$B$1:$D$181,3,FALSE)</f>
        <v>88.91</v>
      </c>
      <c r="K16" s="3">
        <f>VLOOKUP($B16,'[1]Dati finali'!$B$4:$O$40,'[1]Dati finali'!$M$42,FALSE)</f>
        <v>6.0000000000000001E-3</v>
      </c>
    </row>
    <row r="17" spans="2:11" x14ac:dyDescent="0.35">
      <c r="B17" t="s">
        <v>8</v>
      </c>
      <c r="C17" s="3">
        <f>VLOOKUP($B17,'[1]Dati finali'!$B$4:$O$40,'[1]Dati finali'!$M$42,FALSE)</f>
        <v>7.0000000000000001E-3</v>
      </c>
      <c r="D17" s="2">
        <f>VLOOKUP($B17,'[1]Dati finali'!$B$4:$O$40,'[1]Dati finali'!C$42,FALSE)</f>
        <v>0.42499999999999999</v>
      </c>
      <c r="E17" s="5">
        <f>VLOOKUP($B17,'[1]Dati finali'!$B$4:$O$40,'[1]Dati finali'!E$42,FALSE)</f>
        <v>0.18445</v>
      </c>
      <c r="F17" s="5">
        <f>VLOOKUP($B17,'[1]Dati finali'!$B$4:$O$40,'[1]Dati finali'!G$42,FALSE)</f>
        <v>1.0789473684210527</v>
      </c>
      <c r="G17" s="2">
        <f>VLOOKUP($B17,'[1]Dati finali'!$B$4:$O$40,'[1]Dati finali'!H$42,FALSE)</f>
        <v>8.6530612244897956E-2</v>
      </c>
      <c r="H17" s="4">
        <f>VLOOKUP($B17,'[1]Dati finali'!$B$4:$O$40,'[1]Dati finali'!I$42,FALSE)</f>
        <v>0.66835999999999995</v>
      </c>
      <c r="I17">
        <f>VLOOKUP($B17,'[1]Dati finali'!$B$4:$O$40,'[1]Dati finali'!J$42,FALSE)</f>
        <v>30266.202047392988</v>
      </c>
      <c r="J17">
        <f>VLOOKUP(B17,'[3]Indicator Scores'!$B$1:$D$181,3,FALSE)</f>
        <v>80.239999999999995</v>
      </c>
      <c r="K17" s="3">
        <f>VLOOKUP($B17,'[1]Dati finali'!$B$4:$O$40,'[1]Dati finali'!$M$42,FALSE)</f>
        <v>7.0000000000000001E-3</v>
      </c>
    </row>
    <row r="18" spans="2:11" x14ac:dyDescent="0.35">
      <c r="B18" t="s">
        <v>18</v>
      </c>
      <c r="C18" s="3">
        <f>VLOOKUP($B18,'[1]Dati finali'!$B$4:$O$40,'[1]Dati finali'!$M$42,FALSE)</f>
        <v>7.0000000000000001E-3</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VLOOKUP(B18,'[3]Indicator Scores'!$B$1:$D$181,3,FALSE)</f>
        <v>86.6</v>
      </c>
      <c r="K18" s="3">
        <f>VLOOKUP($B18,'[1]Dati finali'!$B$4:$O$40,'[1]Dati finali'!$M$42,FALSE)</f>
        <v>7.0000000000000001E-3</v>
      </c>
    </row>
    <row r="19" spans="2:11" x14ac:dyDescent="0.35">
      <c r="B19" t="s">
        <v>30</v>
      </c>
      <c r="C19" s="3">
        <f>VLOOKUP($B19,'[1]Dati finali'!$B$4:$O$40,'[1]Dati finali'!$M$42,FALSE)</f>
        <v>8.0000000000000002E-3</v>
      </c>
      <c r="D19" s="2">
        <f>VLOOKUP($B19,'[1]Dati finali'!$B$4:$O$40,'[1]Dati finali'!C$42,FALSE)</f>
        <v>0.32500000000000001</v>
      </c>
      <c r="E19" s="5">
        <f>VLOOKUP($B19,'[1]Dati finali'!$B$4:$O$40,'[1]Dati finali'!E$42,FALSE)</f>
        <v>0.16109999999999999</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VLOOKUP(B19,'[3]Indicator Scores'!$B$1:$D$181,3,FALSE)</f>
        <v>88.98</v>
      </c>
      <c r="K19" s="3">
        <f>VLOOKUP($B19,'[1]Dati finali'!$B$4:$O$40,'[1]Dati finali'!$M$42,FALSE)</f>
        <v>8.0000000000000002E-3</v>
      </c>
    </row>
    <row r="20" spans="2:11" x14ac:dyDescent="0.35">
      <c r="B20" t="s">
        <v>16</v>
      </c>
      <c r="C20" s="3">
        <f>VLOOKUP($B20,'[1]Dati finali'!$B$4:$O$40,'[1]Dati finali'!$M$42,FALSE)</f>
        <v>9.0000000000000011E-3</v>
      </c>
      <c r="D20" s="2">
        <f>VLOOKUP($B20,'[1]Dati finali'!$B$4:$O$40,'[1]Dati finali'!C$42,FALSE)</f>
        <v>0.24100000000000002</v>
      </c>
      <c r="E20" s="5">
        <f>VLOOKUP($B20,'[1]Dati finali'!$B$4:$O$40,'[1]Dati finali'!E$42,FALSE)</f>
        <v>0.11294999999999999</v>
      </c>
      <c r="F20" s="5">
        <f>VLOOKUP($B20,'[1]Dati finali'!$B$4:$O$40,'[1]Dati finali'!G$42,FALSE)</f>
        <v>1.0350877192982457</v>
      </c>
      <c r="G20" s="2">
        <f>VLOOKUP($B20,'[1]Dati finali'!$B$4:$O$40,'[1]Dati finali'!H$42,FALSE)</f>
        <v>0.10078369905956112</v>
      </c>
      <c r="H20" s="4">
        <f>VLOOKUP($B20,'[1]Dati finali'!$B$4:$O$40,'[1]Dati finali'!I$42,FALSE)</f>
        <v>0.71062000000000003</v>
      </c>
      <c r="I20">
        <f>VLOOKUP($B20,'[1]Dati finali'!$B$4:$O$40,'[1]Dati finali'!J$42,FALSE)</f>
        <v>24656.045439859558</v>
      </c>
      <c r="J20">
        <f>VLOOKUP(B20,'[3]Indicator Scores'!$B$1:$D$181,3,FALSE)</f>
        <v>84.6</v>
      </c>
      <c r="K20" s="3">
        <f>VLOOKUP($B20,'[1]Dati finali'!$B$4:$O$40,'[1]Dati finali'!$M$42,FALSE)</f>
        <v>9.0000000000000011E-3</v>
      </c>
    </row>
    <row r="21" spans="2:11" x14ac:dyDescent="0.35">
      <c r="B21" t="s">
        <v>4</v>
      </c>
      <c r="C21" s="3">
        <f>VLOOKUP($B21,'[1]Dati finali'!$B$4:$O$40,'[1]Dati finali'!$M$42,FALSE)</f>
        <v>0.01</v>
      </c>
      <c r="D21" s="2">
        <f>VLOOKUP($B21,'[1]Dati finali'!$B$4:$O$40,'[1]Dati finali'!C$42,FALSE)</f>
        <v>0.51440529000000002</v>
      </c>
      <c r="E21" s="5">
        <f>VLOOKUP($B21,'[1]Dati finali'!$B$4:$O$40,'[1]Dati finali'!E$42,FALSE)</f>
        <v>0.22807017543859651</v>
      </c>
      <c r="F21" s="5">
        <f>VLOOKUP($B21,'[1]Dati finali'!$B$4:$O$40,'[1]Dati finali'!G$42,FALSE)</f>
        <v>0.92982456140350889</v>
      </c>
      <c r="G21" s="2">
        <f>VLOOKUP($B21,'[1]Dati finali'!$B$4:$O$40,'[1]Dati finali'!H$42,FALSE)</f>
        <v>0.15845754764042702</v>
      </c>
      <c r="H21" s="4">
        <f>VLOOKUP($B21,'[1]Dati finali'!$B$4:$O$40,'[1]Dati finali'!I$42,FALSE)</f>
        <v>0.91535</v>
      </c>
      <c r="I21">
        <f>VLOOKUP($B21,'[1]Dati finali'!$B$4:$O$40,'[1]Dati finali'!J$42,FALSE)</f>
        <v>37964.025726503154</v>
      </c>
      <c r="J21">
        <f>VLOOKUP(B21,'[3]Indicator Scores'!$B$1:$D$181,3,FALSE)</f>
        <v>80.59</v>
      </c>
      <c r="K21" s="3">
        <f>VLOOKUP($B21,'[1]Dati finali'!$B$4:$O$40,'[1]Dati finali'!$M$42,FALSE)</f>
        <v>0.01</v>
      </c>
    </row>
    <row r="22" spans="2:11" x14ac:dyDescent="0.35">
      <c r="B22" t="s">
        <v>0</v>
      </c>
      <c r="C22" s="3">
        <f>VLOOKUP($B22,'[1]Dati finali'!$B$4:$O$40,'[1]Dati finali'!$M$42,FALSE)</f>
        <v>1.0999999999999999E-2</v>
      </c>
      <c r="D22" s="3">
        <f>VLOOKUP($B22,'[1]Dati finali'!$B$4:$O$40,'[1]Dati finali'!C$42,FALSE)</f>
        <v>0.56714520000000002</v>
      </c>
      <c r="E22" s="5">
        <f>VLOOKUP($B22,'[1]Dati finali'!$B$4:$O$40,'[1]Dati finali'!E$42,FALSE)</f>
        <v>7.6666666666666675E-2</v>
      </c>
      <c r="F22" s="5">
        <f>VLOOKUP($B22,'[1]Dati finali'!$B$4:$O$40,'[1]Dati finali'!G$42,FALSE)</f>
        <v>0.71052631578947378</v>
      </c>
      <c r="G22" s="2">
        <f>VLOOKUP($B22,'[1]Dati finali'!$B$4:$O$40,'[1]Dati finali'!H$42,FALSE)</f>
        <v>0.65241799578693949</v>
      </c>
      <c r="H22" s="4">
        <f>VLOOKUP($B22,'[1]Dati finali'!$B$4:$O$40,'[1]Dati finali'!I$42,FALSE)</f>
        <v>0.81349999999999989</v>
      </c>
      <c r="I22">
        <f>VLOOKUP($B22,'[1]Dati finali'!$B$4:$O$40,'[1]Dati finali'!J$42,FALSE)</f>
        <v>40969.205896074651</v>
      </c>
      <c r="J22">
        <f>VLOOKUP(B22,'[3]Indicator Scores'!$B$1:$D$181,3,FALSE)</f>
        <v>85.06</v>
      </c>
      <c r="K22" s="3">
        <f>VLOOKUP($B22,'[1]Dati finali'!$B$4:$O$40,'[1]Dati finali'!$M$42,FALSE)</f>
        <v>1.0999999999999999E-2</v>
      </c>
    </row>
    <row r="23" spans="2:11" x14ac:dyDescent="0.35">
      <c r="B23" t="s">
        <v>1</v>
      </c>
      <c r="C23" s="3">
        <f>VLOOKUP($B23,'[1]Dati finali'!$B$4:$O$40,'[1]Dati finali'!$M$42,FALSE)</f>
        <v>1.2E-2</v>
      </c>
      <c r="D23" s="2">
        <f>VLOOKUP($B23,'[1]Dati finali'!$B$4:$O$40,'[1]Dati finali'!C$42,FALSE)</f>
        <v>0.46356799999999998</v>
      </c>
      <c r="E23" s="5">
        <f>VLOOKUP($B23,'[1]Dati finali'!$B$4:$O$40,'[1]Dati finali'!E$42,FALSE)</f>
        <v>0.129</v>
      </c>
      <c r="F23" s="5">
        <f>VLOOKUP($B23,'[1]Dati finali'!$B$4:$O$40,'[1]Dati finali'!G$42,FALSE)</f>
        <v>0.6228070175438597</v>
      </c>
      <c r="G23" s="2">
        <f>VLOOKUP($B23,'[1]Dati finali'!$B$4:$O$40,'[1]Dati finali'!H$42,FALSE)</f>
        <v>0.14652498907518571</v>
      </c>
      <c r="H23" s="4">
        <f>VLOOKUP($B23,'[1]Dati finali'!$B$4:$O$40,'[1]Dati finali'!I$42,FALSE)</f>
        <v>0.82058000000000009</v>
      </c>
      <c r="I23">
        <f>VLOOKUP($B23,'[1]Dati finali'!$B$4:$O$40,'[1]Dati finali'!J$42,FALSE)</f>
        <v>52220.756109073707</v>
      </c>
      <c r="J23">
        <f>VLOOKUP("united states of america",'[3]Indicator Scores'!$B$1:$D$181,3,FALSE)</f>
        <v>84.72</v>
      </c>
      <c r="K23" s="3">
        <f>VLOOKUP($B23,'[1]Dati finali'!$B$4:$O$40,'[1]Dati finali'!$M$42,FALSE)</f>
        <v>1.2E-2</v>
      </c>
    </row>
    <row r="24" spans="2:11" x14ac:dyDescent="0.35">
      <c r="B24" t="s">
        <v>3</v>
      </c>
      <c r="C24" s="3">
        <f>VLOOKUP($B24,'[1]Dati finali'!$B$4:$O$40,'[1]Dati finali'!$M$42,FALSE)</f>
        <v>1.2E-2</v>
      </c>
      <c r="D24" s="2">
        <f>VLOOKUP($B24,'[1]Dati finali'!$B$4:$O$40,'[1]Dati finali'!C$42,FALSE)</f>
        <v>0.47744723999999999</v>
      </c>
      <c r="E24" s="5">
        <f>VLOOKUP($B24,'[1]Dati finali'!$B$4:$O$40,'[1]Dati finali'!E$42,FALSE)</f>
        <v>9.6491228070175447E-2</v>
      </c>
      <c r="F24" s="5">
        <f>VLOOKUP($B24,'[1]Dati finali'!$B$4:$O$40,'[1]Dati finali'!G$42,FALSE)</f>
        <v>1.0701754385964912</v>
      </c>
      <c r="G24" s="2">
        <f>VLOOKUP($B24,'[1]Dati finali'!$B$4:$O$40,'[1]Dati finali'!H$42,FALSE)</f>
        <v>2.8395721925133691E-2</v>
      </c>
      <c r="H24" s="4">
        <f>VLOOKUP($B24,'[1]Dati finali'!$B$4:$O$40,'[1]Dati finali'!I$42,FALSE)</f>
        <v>0.81503000000000003</v>
      </c>
      <c r="I24">
        <f>VLOOKUP($B24,'[1]Dati finali'!$B$4:$O$40,'[1]Dati finali'!J$42,FALSE)</f>
        <v>33627.430244398442</v>
      </c>
      <c r="J24">
        <f>VLOOKUP("south korea",'[3]Indicator Scores'!$B$1:$D$181,3,FALSE)</f>
        <v>70.61</v>
      </c>
      <c r="K24" s="3">
        <f>VLOOKUP($B24,'[1]Dati finali'!$B$4:$O$40,'[1]Dati finali'!$M$42,FALSE)</f>
        <v>1.2E-2</v>
      </c>
    </row>
    <row r="25" spans="2:11" x14ac:dyDescent="0.35">
      <c r="B25" t="s">
        <v>14</v>
      </c>
      <c r="C25" s="3">
        <f>VLOOKUP($B25,'[1]Dati finali'!$B$4:$O$40,'[1]Dati finali'!$M$42,FALSE)</f>
        <v>1.4999999999999999E-2</v>
      </c>
      <c r="D25" s="2">
        <f>VLOOKUP($B25,'[1]Dati finali'!$B$4:$O$40,'[1]Dati finali'!C$42,FALSE)</f>
        <v>0.28600000000000003</v>
      </c>
      <c r="E25" s="44">
        <f>VLOOKUP($B25,'[1]Dati finali'!$B$4:$O$40,'[1]Dati finali'!E$42,FALSE)</f>
        <v>0.30480000000000002</v>
      </c>
      <c r="F25" s="5">
        <f>VLOOKUP($B25,'[1]Dati finali'!$B$4:$O$40,'[1]Dati finali'!G$42,FALSE)</f>
        <v>1.2192982456140351</v>
      </c>
      <c r="G25" s="2">
        <f>VLOOKUP($B25,'[1]Dati finali'!$B$4:$O$40,'[1]Dati finali'!H$42,FALSE)</f>
        <v>0.29015868125096289</v>
      </c>
      <c r="H25" s="4">
        <f>VLOOKUP($B25,'[1]Dati finali'!$B$4:$O$40,'[1]Dati finali'!I$42,FALSE)</f>
        <v>0.77260999999999991</v>
      </c>
      <c r="I25">
        <f>VLOOKUP($B25,'[1]Dati finali'!$B$4:$O$40,'[1]Dati finali'!J$42,FALSE)</f>
        <v>44420.07979267578</v>
      </c>
      <c r="J25">
        <f>VLOOKUP(B25,'[3]Indicator Scores'!$B$1:$D$181,3,FALSE)</f>
        <v>84.26</v>
      </c>
      <c r="K25" s="3">
        <f>VLOOKUP($B25,'[1]Dati finali'!$B$4:$O$40,'[1]Dati finali'!$M$42,FALSE)</f>
        <v>1.4999999999999999E-2</v>
      </c>
    </row>
    <row r="26" spans="2:11" x14ac:dyDescent="0.35">
      <c r="B26" t="s">
        <v>13</v>
      </c>
      <c r="C26" s="3">
        <f>VLOOKUP($B26,'[1]Dati finali'!$B$4:$O$40,'[1]Dati finali'!$M$42,FALSE)</f>
        <v>1.8000000000000002E-2</v>
      </c>
      <c r="D26" s="2">
        <f>VLOOKUP($B26,'[1]Dati finali'!$B$4:$O$40,'[1]Dati finali'!C$42,FALSE)</f>
        <v>0.35200000000000004</v>
      </c>
      <c r="E26" s="5">
        <f>VLOOKUP($B26,'[1]Dati finali'!$B$4:$O$40,'[1]Dati finali'!E$42,FALSE)</f>
        <v>0.17230000000000001</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VLOOKUP(B26,'[3]Indicator Scores'!$B$1:$D$181,3,FALSE)</f>
        <v>88.2</v>
      </c>
      <c r="K26" s="3">
        <f>VLOOKUP($B26,'[1]Dati finali'!$B$4:$O$40,'[1]Dati finali'!$M$42,FALSE)</f>
        <v>1.8000000000000002E-2</v>
      </c>
    </row>
    <row r="27" spans="2:11" x14ac:dyDescent="0.35">
      <c r="B27" t="s">
        <v>22</v>
      </c>
      <c r="C27" s="3">
        <f>VLOOKUP($B27,'[1]Dati finali'!$B$4:$O$40,'[1]Dati finali'!$M$42,FALSE)</f>
        <v>1.9E-2</v>
      </c>
      <c r="D27" s="2">
        <f>VLOOKUP($B27,'[1]Dati finali'!$B$4:$O$40,'[1]Dati finali'!C$42,FALSE)</f>
        <v>0.39899999999999997</v>
      </c>
      <c r="E27" s="5">
        <f>VLOOKUP($B27,'[1]Dati finali'!$B$4:$O$40,'[1]Dati finali'!E$42,FALSE)</f>
        <v>0.16165000000000002</v>
      </c>
      <c r="F27" s="5">
        <f>VLOOKUP($B27,'[1]Dati finali'!$B$4:$O$40,'[1]Dati finali'!G$42,FALSE)</f>
        <v>1.0438596491228072</v>
      </c>
      <c r="G27" s="2">
        <f>VLOOKUP($B27,'[1]Dati finali'!$B$4:$O$40,'[1]Dati finali'!H$42,FALSE)</f>
        <v>0.19813043478260869</v>
      </c>
      <c r="H27" s="4">
        <f>VLOOKUP($B27,'[1]Dati finali'!$B$4:$O$40,'[1]Dati finali'!I$42,FALSE)</f>
        <v>0.90727000000000002</v>
      </c>
      <c r="I27">
        <f>VLOOKUP($B27,'[1]Dati finali'!$B$4:$O$40,'[1]Dati finali'!J$42,FALSE)</f>
        <v>91004.175298679198</v>
      </c>
      <c r="J27">
        <f>VLOOKUP(B27,'[3]Indicator Scores'!$B$1:$D$181,3,FALSE)</f>
        <v>86.58</v>
      </c>
      <c r="K27" s="3">
        <f>VLOOKUP($B27,'[1]Dati finali'!$B$4:$O$40,'[1]Dati finali'!$M$42,FALSE)</f>
        <v>1.9E-2</v>
      </c>
    </row>
    <row r="28" spans="2:11" x14ac:dyDescent="0.35">
      <c r="B28" t="s">
        <v>34</v>
      </c>
      <c r="C28" s="3">
        <f>VLOOKUP($B28,'[1]Dati finali'!$B$4:$O$40,'[1]Dati finali'!$M$42,FALSE)</f>
        <v>1.9E-2</v>
      </c>
      <c r="D28" s="2">
        <f>VLOOKUP($B28,'[1]Dati finali'!$B$4:$O$40,'[1]Dati finali'!C$42,FALSE)</f>
        <v>0.42799999999999999</v>
      </c>
      <c r="E28" s="5">
        <f>VLOOKUP($B28,'[1]Dati finali'!$B$4:$O$40,'[1]Dati finali'!E$42,FALSE)</f>
        <v>0.18109999999999998</v>
      </c>
      <c r="F28" s="5">
        <f>VLOOKUP($B28,'[1]Dati finali'!$B$4:$O$40,'[1]Dati finali'!G$42,FALSE)</f>
        <v>1.2807017543859649</v>
      </c>
      <c r="G28" s="2">
        <f>VLOOKUP($B28,'[1]Dati finali'!$B$4:$O$40,'[1]Dati finali'!H$42,FALSE)</f>
        <v>0.24521508544490278</v>
      </c>
      <c r="H28" s="4">
        <f>VLOOKUP($B28,'[1]Dati finali'!$B$4:$O$40,'[1]Dati finali'!I$42,FALSE)</f>
        <v>0.83143</v>
      </c>
      <c r="I28">
        <f>VLOOKUP($B28,'[1]Dati finali'!$B$4:$O$40,'[1]Dati finali'!J$42,FALSE)</f>
        <v>37955.073294435715</v>
      </c>
      <c r="J28">
        <f>VLOOKUP(B28,'[3]Indicator Scores'!$B$1:$D$181,3,FALSE)</f>
        <v>87.38</v>
      </c>
      <c r="K28" s="3">
        <f>VLOOKUP($B28,'[1]Dati finali'!$B$4:$O$40,'[1]Dati finali'!$M$42,FALSE)</f>
        <v>1.9E-2</v>
      </c>
    </row>
    <row r="29" spans="2:11" x14ac:dyDescent="0.35">
      <c r="B29" t="s">
        <v>27</v>
      </c>
      <c r="C29" s="3">
        <f>VLOOKUP($B29,'[1]Dati finali'!$B$4:$O$40,'[1]Dati finali'!$M$42,FALSE)</f>
        <v>1.9000000000000003E-2</v>
      </c>
      <c r="D29" s="2">
        <f>VLOOKUP($B29,'[1]Dati finali'!$B$4:$O$40,'[1]Dati finali'!C$42,FALSE)</f>
        <v>0.24</v>
      </c>
      <c r="E29" s="5">
        <f>VLOOKUP($B29,'[1]Dati finali'!$B$4:$O$40,'[1]Dati finali'!E$42,FALSE)</f>
        <v>0.22570000000000001</v>
      </c>
      <c r="F29" s="5">
        <f>VLOOKUP($B29,'[1]Dati finali'!$B$4:$O$40,'[1]Dati finali'!G$42,FALSE)</f>
        <v>1.3508771929824563</v>
      </c>
      <c r="G29" s="2">
        <f>VLOOKUP($B29,'[1]Dati finali'!$B$4:$O$40,'[1]Dati finali'!H$42,FALSE)</f>
        <v>0.53502487562189049</v>
      </c>
      <c r="H29" s="4">
        <f>VLOOKUP($B29,'[1]Dati finali'!$B$4:$O$40,'[1]Dati finali'!I$42,FALSE)</f>
        <v>0.64651999999999998</v>
      </c>
      <c r="I29">
        <f>VLOOKUP($B29,'[1]Dati finali'!$B$4:$O$40,'[1]Dati finali'!J$42,FALSE)</f>
        <v>27783.081655469832</v>
      </c>
      <c r="J29">
        <f>VLOOKUP(B29,'[3]Indicator Scores'!$B$1:$D$181,3,FALSE)</f>
        <v>88.63</v>
      </c>
      <c r="K29" s="3">
        <f>VLOOKUP($B29,'[1]Dati finali'!$B$4:$O$40,'[1]Dati finali'!$M$42,FALSE)</f>
        <v>1.9000000000000003E-2</v>
      </c>
    </row>
    <row r="30" spans="2:11" x14ac:dyDescent="0.35">
      <c r="B30" t="s">
        <v>5</v>
      </c>
      <c r="C30" s="3">
        <f>VLOOKUP($B30,'[1]Dati finali'!$B$4:$O$40,'[1]Dati finali'!$M$42,FALSE)</f>
        <v>0.02</v>
      </c>
      <c r="D30" s="2">
        <f>VLOOKUP($B30,'[1]Dati finali'!$B$4:$O$40,'[1]Dati finali'!C$42,FALSE)</f>
        <v>0.32400000000000001</v>
      </c>
      <c r="E30" s="5">
        <f>VLOOKUP($B30,'[1]Dati finali'!$B$4:$O$40,'[1]Dati finali'!E$42,FALSE)</f>
        <v>0.19640000000000002</v>
      </c>
      <c r="F30" s="5">
        <f>VLOOKUP($B30,'[1]Dati finali'!$B$4:$O$40,'[1]Dati finali'!G$42,FALSE)</f>
        <v>1.0526315789473684</v>
      </c>
      <c r="G30" s="2">
        <f>VLOOKUP($B30,'[1]Dati finali'!$B$4:$O$40,'[1]Dati finali'!H$42,FALSE)</f>
        <v>0.74774668630338736</v>
      </c>
      <c r="H30" s="4">
        <f>VLOOKUP($B30,'[1]Dati finali'!$B$4:$O$40,'[1]Dati finali'!I$42,FALSE)</f>
        <v>0.58094000000000001</v>
      </c>
      <c r="I30">
        <f>VLOOKUP($B30,'[1]Dati finali'!$B$4:$O$40,'[1]Dati finali'!J$42,FALSE)</f>
        <v>45962.942412958422</v>
      </c>
      <c r="J30">
        <f>VLOOKUP(B30,'[3]Indicator Scores'!$B$1:$D$181,3,FALSE)</f>
        <v>86.64</v>
      </c>
      <c r="K30" s="3">
        <f>VLOOKUP($B30,'[1]Dati finali'!$B$4:$O$40,'[1]Dati finali'!$M$42,FALSE)</f>
        <v>0.02</v>
      </c>
    </row>
    <row r="31" spans="2:11" x14ac:dyDescent="0.35">
      <c r="B31" t="s">
        <v>24</v>
      </c>
      <c r="C31" s="3">
        <f>VLOOKUP($B31,'[1]Dati finali'!$B$4:$O$40,'[1]Dati finali'!$M$42,FALSE)</f>
        <v>2.1999999999999999E-2</v>
      </c>
      <c r="D31" s="2">
        <f>VLOOKUP($B31,'[1]Dati finali'!$B$4:$O$40,'[1]Dati finali'!C$42,FALSE)</f>
        <v>0.37200000000000005</v>
      </c>
      <c r="E31" s="5">
        <f>VLOOKUP($B31,'[1]Dati finali'!$B$4:$O$40,'[1]Dati finali'!E$42,FALSE)</f>
        <v>0.15589999999999998</v>
      </c>
      <c r="F31" s="5">
        <f>VLOOKUP($B31,'[1]Dati finali'!$B$4:$O$40,'[1]Dati finali'!G$42,FALSE)</f>
        <v>1.4736842105263159</v>
      </c>
      <c r="G31" s="2">
        <f>VLOOKUP($B31,'[1]Dati finali'!$B$4:$O$40,'[1]Dati finali'!H$42,FALSE)</f>
        <v>0.12103298611111112</v>
      </c>
      <c r="H31" s="4">
        <f>VLOOKUP($B31,'[1]Dati finali'!$B$4:$O$40,'[1]Dati finali'!I$42,FALSE)</f>
        <v>0.91076999999999997</v>
      </c>
      <c r="I31">
        <f>VLOOKUP($B31,'[1]Dati finali'!$B$4:$O$40,'[1]Dati finali'!J$42,FALSE)</f>
        <v>46055.498481981653</v>
      </c>
      <c r="J31">
        <f>VLOOKUP(B31,'[3]Indicator Scores'!$B$1:$D$181,3,FALSE)</f>
        <v>82.03</v>
      </c>
      <c r="K31" s="3">
        <f>VLOOKUP($B31,'[1]Dati finali'!$B$4:$O$40,'[1]Dati finali'!$M$42,FALSE)</f>
        <v>2.1999999999999999E-2</v>
      </c>
    </row>
    <row r="32" spans="2:11" x14ac:dyDescent="0.35">
      <c r="B32" t="s">
        <v>12</v>
      </c>
      <c r="C32" s="3">
        <f>VLOOKUP($B32,'[1]Dati finali'!$B$4:$O$40,'[1]Dati finali'!$M$42,FALSE)</f>
        <v>2.5999999999999999E-2</v>
      </c>
      <c r="D32" s="2">
        <f>VLOOKUP($B32,'[1]Dati finali'!$B$4:$O$40,'[1]Dati finali'!C$42,FALSE)</f>
        <v>0.43700000000000006</v>
      </c>
      <c r="E32" s="5">
        <f>VLOOKUP($B32,'[1]Dati finali'!$B$4:$O$40,'[1]Dati finali'!E$42,FALSE)</f>
        <v>0.15899999999999997</v>
      </c>
      <c r="F32" s="5">
        <f>VLOOKUP($B32,'[1]Dati finali'!$B$4:$O$40,'[1]Dati finali'!G$42,FALSE)</f>
        <v>1.2719298245614037</v>
      </c>
      <c r="G32" s="2">
        <f>VLOOKUP($B32,'[1]Dati finali'!$B$4:$O$40,'[1]Dati finali'!H$42,FALSE)</f>
        <v>0.4419622093023256</v>
      </c>
      <c r="H32" s="4">
        <f>VLOOKUP($B32,'[1]Dati finali'!$B$4:$O$40,'[1]Dati finali'!I$42,FALSE)</f>
        <v>0.85325000000000006</v>
      </c>
      <c r="I32">
        <f>VLOOKUP($B32,'[1]Dati finali'!$B$4:$O$40,'[1]Dati finali'!J$42,FALSE)</f>
        <v>39356.000800448739</v>
      </c>
      <c r="J32">
        <f>VLOOKUP(B32,'[3]Indicator Scores'!$B$1:$D$181,3,FALSE)</f>
        <v>90.68</v>
      </c>
      <c r="K32" s="3">
        <f>VLOOKUP($B32,'[1]Dati finali'!$B$4:$O$40,'[1]Dati finali'!$M$42,FALSE)</f>
        <v>2.5999999999999999E-2</v>
      </c>
    </row>
    <row r="33" spans="2:11" x14ac:dyDescent="0.35">
      <c r="B33" t="s">
        <v>33</v>
      </c>
      <c r="C33" s="3">
        <f>VLOOKUP($B33,'[1]Dati finali'!$B$4:$O$40,'[1]Dati finali'!$M$42,FALSE)</f>
        <v>2.7E-2</v>
      </c>
      <c r="D33" s="2">
        <f>VLOOKUP($B33,'[1]Dati finali'!$B$4:$O$40,'[1]Dati finali'!C$42,FALSE)</f>
        <v>0.42599999999999999</v>
      </c>
      <c r="E33" s="5">
        <f>VLOOKUP($B33,'[1]Dati finali'!$B$4:$O$40,'[1]Dati finali'!E$42,FALSE)</f>
        <v>0.17543859649122809</v>
      </c>
      <c r="F33" s="5">
        <f>VLOOKUP($B33,'[1]Dati finali'!$B$4:$O$40,'[1]Dati finali'!G$42,FALSE)</f>
        <v>1.2719298245614037</v>
      </c>
      <c r="G33" s="2">
        <f>VLOOKUP($B33,'[1]Dati finali'!$B$4:$O$40,'[1]Dati finali'!H$42,FALSE)</f>
        <v>0.56096439169139467</v>
      </c>
      <c r="H33" s="4">
        <f>VLOOKUP($B33,'[1]Dati finali'!$B$4:$O$40,'[1]Dati finali'!I$42,FALSE)</f>
        <v>0.73760999999999999</v>
      </c>
      <c r="I33">
        <f>VLOOKUP($B33,'[1]Dati finali'!$B$4:$O$40,'[1]Dati finali'!J$42,FALSE)</f>
        <v>56765.024125018397</v>
      </c>
      <c r="J33">
        <f>VLOOKUP(B33,'[3]Indicator Scores'!$B$1:$D$181,3,FALSE)</f>
        <v>86.93</v>
      </c>
      <c r="K33" s="3">
        <f>VLOOKUP($B33,'[1]Dati finali'!$B$4:$O$40,'[1]Dati finali'!$M$42,FALSE)</f>
        <v>2.7E-2</v>
      </c>
    </row>
    <row r="34" spans="2:11" x14ac:dyDescent="0.35">
      <c r="B34" t="s">
        <v>10</v>
      </c>
      <c r="C34" s="3">
        <f>VLOOKUP($B34,'[1]Dati finali'!$B$4:$O$40,'[1]Dati finali'!$M$42,FALSE)</f>
        <v>2.7000000000000003E-2</v>
      </c>
      <c r="D34" s="2">
        <f>VLOOKUP($B34,'[1]Dati finali'!$B$4:$O$40,'[1]Dati finali'!C$42,FALSE)</f>
        <v>0.39100000000000001</v>
      </c>
      <c r="E34" s="44">
        <f>VLOOKUP($B34,'[1]Dati finali'!$B$4:$O$40,'[1]Dati finali'!E$42,FALSE)</f>
        <v>0.30295</v>
      </c>
      <c r="F34" s="5">
        <f>VLOOKUP($B34,'[1]Dati finali'!$B$4:$O$40,'[1]Dati finali'!G$42,FALSE)</f>
        <v>1.3596491228070178</v>
      </c>
      <c r="G34" s="2">
        <f>VLOOKUP($B34,'[1]Dati finali'!$B$4:$O$40,'[1]Dati finali'!H$42,FALSE)</f>
        <v>0.60297712418300653</v>
      </c>
      <c r="H34" s="4">
        <f>VLOOKUP($B34,'[1]Dati finali'!$B$4:$O$40,'[1]Dati finali'!I$42,FALSE)</f>
        <v>0.87757000000000007</v>
      </c>
      <c r="I34">
        <f>VLOOKUP($B34,'[1]Dati finali'!$B$4:$O$40,'[1]Dati finali'!J$42,FALSE)</f>
        <v>45056.267280748551</v>
      </c>
      <c r="J34">
        <f>VLOOKUP(B34,'[3]Indicator Scores'!$B$1:$D$181,3,FALSE)</f>
        <v>89.21</v>
      </c>
      <c r="K34" s="3">
        <f>VLOOKUP($B34,'[1]Dati finali'!$B$4:$O$40,'[1]Dati finali'!$M$42,FALSE)</f>
        <v>2.7000000000000003E-2</v>
      </c>
    </row>
    <row r="35" spans="2:11" x14ac:dyDescent="0.35">
      <c r="B35" t="s">
        <v>32</v>
      </c>
      <c r="C35" s="3">
        <f>VLOOKUP($B35,'[1]Dati finali'!$B$4:$O$40,'[1]Dati finali'!$M$42,FALSE)</f>
        <v>5.3000000000000005E-2</v>
      </c>
      <c r="D35" s="2">
        <f>VLOOKUP($B35,'[1]Dati finali'!$B$4:$O$40,'[1]Dati finali'!C$42,FALSE)</f>
        <v>0.41899999999999998</v>
      </c>
      <c r="E35" s="5">
        <f>VLOOKUP($B35,'[1]Dati finali'!$B$4:$O$40,'[1]Dati finali'!E$42,FALSE)</f>
        <v>0.19645000000000001</v>
      </c>
      <c r="F35" s="5">
        <f>VLOOKUP($B35,'[1]Dati finali'!$B$4:$O$40,'[1]Dati finali'!G$42,FALSE)</f>
        <v>1.2456140350877194</v>
      </c>
      <c r="G35" s="2">
        <f>VLOOKUP($B35,'[1]Dati finali'!$B$4:$O$40,'[1]Dati finali'!H$42,FALSE)</f>
        <v>0.57096156310057655</v>
      </c>
      <c r="H35" s="4">
        <f>VLOOKUP($B35,'[1]Dati finali'!$B$4:$O$40,'[1]Dati finali'!I$42,FALSE)</f>
        <v>0.87146000000000001</v>
      </c>
      <c r="I35">
        <f>VLOOKUP($B35,'[1]Dati finali'!$B$4:$O$40,'[1]Dati finali'!J$42,FALSE)</f>
        <v>44042.249785595603</v>
      </c>
      <c r="J35">
        <f>VLOOKUP(B35,'[3]Indicator Scores'!$B$1:$D$181,3,FALSE)</f>
        <v>90.43</v>
      </c>
      <c r="K35" s="3">
        <f>VLOOKUP($B35,'[1]Dati finali'!$B$4:$O$40,'[1]Dati finali'!$M$42,FALSE)</f>
        <v>5.3000000000000005E-2</v>
      </c>
    </row>
    <row r="36" spans="2:11" x14ac:dyDescent="0.35">
      <c r="B36" t="s">
        <v>17</v>
      </c>
      <c r="C36" s="3">
        <f>VLOOKUP($B36,'[1]Dati finali'!$B$4:$O$40,'[1]Dati finali'!$M$42,FALSE)</f>
        <v>0.14000000000000001</v>
      </c>
      <c r="D36" s="2">
        <f>VLOOKUP($B36,'[1]Dati finali'!$B$4:$O$40,'[1]Dati finali'!C$42,FALSE)</f>
        <v>0.42499999999999999</v>
      </c>
      <c r="E36" s="5">
        <f>VLOOKUP($B36,'[1]Dati finali'!$B$4:$O$40,'[1]Dati finali'!E$42,FALSE)</f>
        <v>0.15579999999999999</v>
      </c>
      <c r="F36" s="5">
        <f>VLOOKUP($B36,'[1]Dati finali'!$B$4:$O$40,'[1]Dati finali'!G$42,FALSE)</f>
        <v>1.4824561403508774</v>
      </c>
      <c r="G36" s="2">
        <f>VLOOKUP($B36,'[1]Dati finali'!$B$4:$O$40,'[1]Dati finali'!H$42,FALSE)</f>
        <v>0.99986000000000008</v>
      </c>
      <c r="H36" s="4">
        <f>VLOOKUP($B36,'[1]Dati finali'!$B$4:$O$40,'[1]Dati finali'!I$42,FALSE)</f>
        <v>0.93772999999999995</v>
      </c>
      <c r="I36">
        <f>VLOOKUP($B36,'[1]Dati finali'!$B$4:$O$40,'[1]Dati finali'!J$42,FALSE)</f>
        <v>46625.174468334641</v>
      </c>
      <c r="J36" s="7">
        <f>VLOOKUP(B36,'[3]Indicator Scores'!$B$1:$D$181,3,FALSE)</f>
        <v>90.51</v>
      </c>
      <c r="K36" s="3">
        <f>VLOOKUP($B36,'[1]Dati finali'!$B$4:$O$40,'[1]Dati finali'!$M$42,FALSE)</f>
        <v>0.14000000000000001</v>
      </c>
    </row>
    <row r="37" spans="2:11" x14ac:dyDescent="0.35">
      <c r="B37" t="s">
        <v>25</v>
      </c>
      <c r="C37" s="3">
        <f>VLOOKUP($B37,'[1]Dati finali'!$B$4:$O$40,'[1]Dati finali'!$M$42,FALSE)</f>
        <v>0.39200000000000002</v>
      </c>
      <c r="D37" s="2">
        <f>VLOOKUP($B37,'[1]Dati finali'!$B$4:$O$40,'[1]Dati finali'!C$42,FALSE)</f>
        <v>0.43200000000000005</v>
      </c>
      <c r="E37" s="5">
        <f>VLOOKUP($B37,'[1]Dati finali'!$B$4:$O$40,'[1]Dati finali'!E$42,FALSE)</f>
        <v>0.16239999999999999</v>
      </c>
      <c r="F37" s="5">
        <f>VLOOKUP($B37,'[1]Dati finali'!$B$4:$O$40,'[1]Dati finali'!G$42,FALSE)</f>
        <v>1.56140350877193</v>
      </c>
      <c r="G37" s="2">
        <f>VLOOKUP($B37,'[1]Dati finali'!$B$4:$O$40,'[1]Dati finali'!H$42,FALSE)</f>
        <v>0.97569731543624161</v>
      </c>
      <c r="H37" s="4">
        <f>VLOOKUP($B37,'[1]Dati finali'!$B$4:$O$40,'[1]Dati finali'!I$42,FALSE)</f>
        <v>0.81870999999999994</v>
      </c>
      <c r="I37">
        <f>VLOOKUP($B37,'[1]Dati finali'!$B$4:$O$40,'[1]Dati finali'!J$42,FALSE)</f>
        <v>53872.17663996949</v>
      </c>
      <c r="J37">
        <f>VLOOKUP(B37,'[3]Indicator Scores'!$B$1:$D$181,3,FALSE)</f>
        <v>86.9</v>
      </c>
      <c r="K37" s="3">
        <f>VLOOKUP($B37,'[1]Dati finali'!$B$4:$O$40,'[1]Dati finali'!$M$42,FALSE)</f>
        <v>0.39200000000000002</v>
      </c>
    </row>
    <row r="40" spans="2:11" x14ac:dyDescent="0.35">
      <c r="B40" t="s">
        <v>46</v>
      </c>
    </row>
    <row r="41" spans="2:11" ht="15" thickBot="1" x14ac:dyDescent="0.4"/>
    <row r="42" spans="2:11" x14ac:dyDescent="0.35">
      <c r="B42" s="39" t="s">
        <v>47</v>
      </c>
      <c r="C42" s="39"/>
    </row>
    <row r="43" spans="2:11" x14ac:dyDescent="0.35">
      <c r="B43" s="36" t="s">
        <v>48</v>
      </c>
      <c r="C43" s="36">
        <v>0.75560876464863513</v>
      </c>
    </row>
    <row r="44" spans="2:11" x14ac:dyDescent="0.35">
      <c r="B44" s="36" t="s">
        <v>49</v>
      </c>
      <c r="C44" s="36">
        <v>0.5709446052138365</v>
      </c>
    </row>
    <row r="45" spans="2:11" x14ac:dyDescent="0.35">
      <c r="B45" s="36" t="s">
        <v>50</v>
      </c>
      <c r="C45" s="36">
        <v>0.4554296912329463</v>
      </c>
    </row>
    <row r="46" spans="2:11" x14ac:dyDescent="0.35">
      <c r="B46" s="36" t="s">
        <v>51</v>
      </c>
      <c r="C46" s="36">
        <v>5.0872508780299516E-2</v>
      </c>
    </row>
    <row r="47" spans="2:11" ht="15" thickBot="1" x14ac:dyDescent="0.4">
      <c r="B47" s="37" t="s">
        <v>52</v>
      </c>
      <c r="C47" s="37">
        <v>34</v>
      </c>
    </row>
    <row r="49" spans="2:10" ht="15" thickBot="1" x14ac:dyDescent="0.4">
      <c r="B49" t="s">
        <v>53</v>
      </c>
    </row>
    <row r="50" spans="2:10" x14ac:dyDescent="0.35">
      <c r="B50" s="38"/>
      <c r="C50" s="38" t="s">
        <v>58</v>
      </c>
      <c r="D50" s="38" t="s">
        <v>59</v>
      </c>
      <c r="E50" s="38" t="s">
        <v>60</v>
      </c>
      <c r="F50" s="38" t="s">
        <v>61</v>
      </c>
      <c r="G50" s="38" t="s">
        <v>62</v>
      </c>
    </row>
    <row r="51" spans="2:10" x14ac:dyDescent="0.35">
      <c r="B51" s="36" t="s">
        <v>54</v>
      </c>
      <c r="C51" s="36">
        <v>7</v>
      </c>
      <c r="D51" s="36">
        <v>8.9540654698592403E-2</v>
      </c>
      <c r="E51" s="36">
        <v>1.2791522099798915E-2</v>
      </c>
      <c r="F51" s="36">
        <v>4.9426051194418834</v>
      </c>
      <c r="G51" s="36">
        <v>1.1805623044215605E-3</v>
      </c>
    </row>
    <row r="52" spans="2:10" x14ac:dyDescent="0.35">
      <c r="B52" s="36" t="s">
        <v>55</v>
      </c>
      <c r="C52" s="36">
        <v>26</v>
      </c>
      <c r="D52" s="36">
        <v>6.728831588964293E-2</v>
      </c>
      <c r="E52" s="36">
        <v>2.5880121496016512E-3</v>
      </c>
      <c r="F52" s="36"/>
      <c r="G52" s="36"/>
    </row>
    <row r="53" spans="2:10" ht="15" thickBot="1" x14ac:dyDescent="0.4">
      <c r="B53" s="37" t="s">
        <v>56</v>
      </c>
      <c r="C53" s="37">
        <v>33</v>
      </c>
      <c r="D53" s="37">
        <v>0.15682897058823533</v>
      </c>
      <c r="E53" s="37"/>
      <c r="F53" s="37"/>
      <c r="G53" s="37"/>
    </row>
    <row r="54" spans="2:10" ht="15" thickBot="1" x14ac:dyDescent="0.4"/>
    <row r="55" spans="2:10" x14ac:dyDescent="0.35">
      <c r="B55" s="38"/>
      <c r="C55" s="38" t="s">
        <v>63</v>
      </c>
      <c r="D55" s="38" t="s">
        <v>51</v>
      </c>
      <c r="E55" s="38" t="s">
        <v>64</v>
      </c>
      <c r="F55" s="38" t="s">
        <v>65</v>
      </c>
      <c r="G55" s="38" t="s">
        <v>66</v>
      </c>
      <c r="H55" s="38" t="s">
        <v>67</v>
      </c>
      <c r="I55" s="38" t="s">
        <v>68</v>
      </c>
      <c r="J55" s="38" t="s">
        <v>69</v>
      </c>
    </row>
    <row r="56" spans="2:10" x14ac:dyDescent="0.35">
      <c r="B56" s="36" t="s">
        <v>57</v>
      </c>
      <c r="C56" s="36">
        <v>8.3481659529247076E-2</v>
      </c>
      <c r="D56" s="36">
        <v>0.23955797150906527</v>
      </c>
      <c r="E56" s="36">
        <v>0.34848207723318442</v>
      </c>
      <c r="F56" s="36">
        <v>0.73028423152119404</v>
      </c>
      <c r="G56" s="36">
        <v>-0.40893680316920722</v>
      </c>
      <c r="H56" s="36">
        <v>0.57590012222770137</v>
      </c>
      <c r="I56" s="36">
        <v>-0.40893680316920722</v>
      </c>
      <c r="J56" s="36">
        <v>0.57590012222770137</v>
      </c>
    </row>
    <row r="57" spans="2:10" x14ac:dyDescent="0.35">
      <c r="B57" s="36" t="s">
        <v>35</v>
      </c>
      <c r="C57" s="36">
        <v>5.6111378003808311E-2</v>
      </c>
      <c r="D57" s="36">
        <v>0.12753182343462269</v>
      </c>
      <c r="E57" s="36">
        <v>0.43997942233275589</v>
      </c>
      <c r="F57" s="36">
        <v>0.66358789206698476</v>
      </c>
      <c r="G57" s="36">
        <v>-0.20603403942986367</v>
      </c>
      <c r="H57" s="36">
        <v>0.31825679543748031</v>
      </c>
      <c r="I57" s="36">
        <v>-0.20603403942986367</v>
      </c>
      <c r="J57" s="36">
        <v>0.31825679543748031</v>
      </c>
    </row>
    <row r="58" spans="2:10" x14ac:dyDescent="0.35">
      <c r="B58" s="36" t="s">
        <v>37</v>
      </c>
      <c r="C58" s="36">
        <v>-0.33320253799529143</v>
      </c>
      <c r="D58" s="36">
        <v>0.18363817025634968</v>
      </c>
      <c r="E58" s="36">
        <v>-1.8144514156842086</v>
      </c>
      <c r="F58" s="36">
        <v>8.1164100313234247E-2</v>
      </c>
      <c r="G58" s="36">
        <v>-0.71067620301573031</v>
      </c>
      <c r="H58" s="36">
        <v>4.4271127025147405E-2</v>
      </c>
      <c r="I58" s="36">
        <v>-0.71067620301573031</v>
      </c>
      <c r="J58" s="36">
        <v>4.4271127025147405E-2</v>
      </c>
    </row>
    <row r="59" spans="2:10" x14ac:dyDescent="0.35">
      <c r="B59" s="36" t="s">
        <v>39</v>
      </c>
      <c r="C59" s="36">
        <v>0.13947344366528977</v>
      </c>
      <c r="D59" s="36">
        <v>5.7375243117647197E-2</v>
      </c>
      <c r="E59" s="36">
        <v>2.4308993929542271</v>
      </c>
      <c r="F59" s="36">
        <v>2.2262523439354916E-2</v>
      </c>
      <c r="G59" s="36">
        <v>2.1536942387674063E-2</v>
      </c>
      <c r="H59" s="36">
        <v>0.25740994494290548</v>
      </c>
      <c r="I59" s="36">
        <v>2.1536942387674063E-2</v>
      </c>
      <c r="J59" s="36">
        <v>0.25740994494290548</v>
      </c>
    </row>
    <row r="60" spans="2:10" x14ac:dyDescent="0.35">
      <c r="B60" s="36" t="s">
        <v>40</v>
      </c>
      <c r="C60" s="36">
        <v>0.15117813593264731</v>
      </c>
      <c r="D60" s="36">
        <v>4.6753786784409009E-2</v>
      </c>
      <c r="E60" s="36">
        <v>3.2334950028702423</v>
      </c>
      <c r="F60" s="36">
        <v>3.3152766096537153E-3</v>
      </c>
      <c r="G60" s="36">
        <v>5.5074350829262486E-2</v>
      </c>
      <c r="H60" s="36">
        <v>0.24728192103603214</v>
      </c>
      <c r="I60" s="36">
        <v>5.5074350829262486E-2</v>
      </c>
      <c r="J60" s="36">
        <v>0.24728192103603214</v>
      </c>
    </row>
    <row r="61" spans="2:10" x14ac:dyDescent="0.35">
      <c r="B61" s="36" t="s">
        <v>41</v>
      </c>
      <c r="C61" s="36">
        <v>3.1942600343527527E-2</v>
      </c>
      <c r="D61" s="36">
        <v>9.0078522615161444E-2</v>
      </c>
      <c r="E61" s="36">
        <v>0.35460839516645393</v>
      </c>
      <c r="F61" s="36">
        <v>0.72574312131722318</v>
      </c>
      <c r="G61" s="36">
        <v>-0.15321645468139461</v>
      </c>
      <c r="H61" s="36">
        <v>0.21710165536844966</v>
      </c>
      <c r="I61" s="36">
        <v>-0.15321645468139461</v>
      </c>
      <c r="J61" s="36">
        <v>0.21710165536844966</v>
      </c>
    </row>
    <row r="62" spans="2:10" x14ac:dyDescent="0.35">
      <c r="B62" s="36" t="s">
        <v>42</v>
      </c>
      <c r="C62" s="36">
        <v>7.5412271311518041E-7</v>
      </c>
      <c r="D62" s="36">
        <v>7.6326413812742551E-7</v>
      </c>
      <c r="E62" s="36">
        <v>0.98802324836763267</v>
      </c>
      <c r="F62" s="36">
        <v>0.33224743376005117</v>
      </c>
      <c r="G62" s="36">
        <v>-8.1478919226612292E-7</v>
      </c>
      <c r="H62" s="36">
        <v>2.3230346184964837E-6</v>
      </c>
      <c r="I62" s="36">
        <v>-8.1478919226612292E-7</v>
      </c>
      <c r="J62" s="36">
        <v>2.3230346184964837E-6</v>
      </c>
    </row>
    <row r="63" spans="2:10" ht="15" thickBot="1" x14ac:dyDescent="0.4">
      <c r="B63" s="37" t="s">
        <v>137</v>
      </c>
      <c r="C63" s="37">
        <v>-3.3421391839891642E-3</v>
      </c>
      <c r="D63" s="37">
        <v>2.7454786489598411E-3</v>
      </c>
      <c r="E63" s="37">
        <v>-1.2173247769584277</v>
      </c>
      <c r="F63" s="37">
        <v>0.2344145621330351</v>
      </c>
      <c r="G63" s="37">
        <v>-8.9855513700915803E-3</v>
      </c>
      <c r="H63" s="37">
        <v>2.3012730021132518E-3</v>
      </c>
      <c r="I63" s="37">
        <v>-8.9855513700915803E-3</v>
      </c>
      <c r="J63" s="37">
        <v>2.3012730021132518E-3</v>
      </c>
    </row>
    <row r="67" spans="2:4" x14ac:dyDescent="0.35">
      <c r="B67" t="s">
        <v>70</v>
      </c>
    </row>
    <row r="68" spans="2:4" ht="15" thickBot="1" x14ac:dyDescent="0.4"/>
    <row r="69" spans="2:4" x14ac:dyDescent="0.35">
      <c r="B69" s="38" t="s">
        <v>71</v>
      </c>
      <c r="C69" s="38" t="s">
        <v>72</v>
      </c>
      <c r="D69" s="38" t="s">
        <v>73</v>
      </c>
    </row>
    <row r="70" spans="2:4" x14ac:dyDescent="0.35">
      <c r="B70" s="36">
        <v>1</v>
      </c>
      <c r="C70" s="36">
        <v>-2.7095106550709624E-2</v>
      </c>
      <c r="D70" s="36">
        <v>2.9095106550709626E-2</v>
      </c>
    </row>
    <row r="71" spans="2:4" x14ac:dyDescent="0.35">
      <c r="B71" s="36">
        <v>2</v>
      </c>
      <c r="C71" s="36">
        <v>-3.1251996991666309E-2</v>
      </c>
      <c r="D71" s="36">
        <v>3.3251996991666311E-2</v>
      </c>
    </row>
    <row r="72" spans="2:4" x14ac:dyDescent="0.35">
      <c r="B72" s="36">
        <v>3</v>
      </c>
      <c r="C72" s="36">
        <v>3.0464190470503749E-2</v>
      </c>
      <c r="D72" s="36">
        <v>-2.8464190470503747E-2</v>
      </c>
    </row>
    <row r="73" spans="2:4" x14ac:dyDescent="0.35">
      <c r="B73" s="36">
        <v>4</v>
      </c>
      <c r="C73" s="36">
        <v>4.3279247332918769E-2</v>
      </c>
      <c r="D73" s="36">
        <v>-4.1279247332918767E-2</v>
      </c>
    </row>
    <row r="74" spans="2:4" x14ac:dyDescent="0.35">
      <c r="B74" s="36">
        <v>5</v>
      </c>
      <c r="C74" s="36">
        <v>-2.970214764556206E-2</v>
      </c>
      <c r="D74" s="36">
        <v>3.1702147645562062E-2</v>
      </c>
    </row>
    <row r="75" spans="2:4" x14ac:dyDescent="0.35">
      <c r="B75" s="36">
        <v>6</v>
      </c>
      <c r="C75" s="36">
        <v>4.2063850010690296E-2</v>
      </c>
      <c r="D75" s="36">
        <v>-3.9063850010690293E-2</v>
      </c>
    </row>
    <row r="76" spans="2:4" x14ac:dyDescent="0.35">
      <c r="B76" s="36">
        <v>7</v>
      </c>
      <c r="C76" s="36">
        <v>1.313537088243899E-2</v>
      </c>
      <c r="D76" s="36">
        <v>-1.0135370882438991E-2</v>
      </c>
    </row>
    <row r="77" spans="2:4" x14ac:dyDescent="0.35">
      <c r="B77" s="36">
        <v>8</v>
      </c>
      <c r="C77" s="36">
        <v>-1.4767094178284645E-2</v>
      </c>
      <c r="D77" s="36">
        <v>1.8767094178284646E-2</v>
      </c>
    </row>
    <row r="78" spans="2:4" x14ac:dyDescent="0.35">
      <c r="B78" s="36">
        <v>9</v>
      </c>
      <c r="C78" s="36">
        <v>6.3736287560959837E-3</v>
      </c>
      <c r="D78" s="36">
        <v>-2.3736287560959836E-3</v>
      </c>
    </row>
    <row r="79" spans="2:4" x14ac:dyDescent="0.35">
      <c r="B79" s="36">
        <v>10</v>
      </c>
      <c r="C79" s="36">
        <v>-4.1356993908203687E-4</v>
      </c>
      <c r="D79" s="36">
        <v>4.413569939082037E-3</v>
      </c>
    </row>
    <row r="80" spans="2:4" x14ac:dyDescent="0.35">
      <c r="B80" s="36">
        <v>11</v>
      </c>
      <c r="C80" s="36">
        <v>6.6022202628374105E-3</v>
      </c>
      <c r="D80" s="36">
        <v>-6.0222026283741036E-4</v>
      </c>
    </row>
    <row r="81" spans="2:11" x14ac:dyDescent="0.35">
      <c r="B81" s="36">
        <v>12</v>
      </c>
      <c r="C81" s="36">
        <v>2.7829403646627948E-2</v>
      </c>
      <c r="D81" s="36">
        <v>-2.182940364662795E-2</v>
      </c>
    </row>
    <row r="82" spans="2:11" x14ac:dyDescent="0.35">
      <c r="B82" s="36">
        <v>13</v>
      </c>
      <c r="C82" s="36">
        <v>-5.285581338378198E-3</v>
      </c>
      <c r="D82" s="36">
        <v>1.1285581338378198E-2</v>
      </c>
    </row>
    <row r="83" spans="2:11" x14ac:dyDescent="0.35">
      <c r="B83" s="36">
        <v>14</v>
      </c>
      <c r="C83" s="36">
        <v>-1.4563832638803398E-2</v>
      </c>
      <c r="D83" s="36">
        <v>2.1563832638803397E-2</v>
      </c>
    </row>
    <row r="84" spans="2:11" x14ac:dyDescent="0.35">
      <c r="B84" s="36">
        <v>15</v>
      </c>
      <c r="C84" s="36">
        <v>1.7641718509687321E-2</v>
      </c>
      <c r="D84" s="36">
        <v>-1.0641718509687322E-2</v>
      </c>
    </row>
    <row r="85" spans="2:11" x14ac:dyDescent="0.35">
      <c r="B85" s="36">
        <v>16</v>
      </c>
      <c r="C85" s="36">
        <v>-1.1133215713302613E-3</v>
      </c>
      <c r="D85" s="36">
        <v>9.1133215713302615E-3</v>
      </c>
    </row>
    <row r="86" spans="2:11" x14ac:dyDescent="0.35">
      <c r="B86" s="36">
        <v>17</v>
      </c>
      <c r="C86" s="36">
        <v>-2.2479425003572473E-2</v>
      </c>
      <c r="D86" s="36">
        <v>3.1479425003572474E-2</v>
      </c>
    </row>
    <row r="87" spans="2:11" x14ac:dyDescent="0.35">
      <c r="B87" s="36">
        <v>18</v>
      </c>
      <c r="C87" s="36">
        <v>-2.1481565364916272E-2</v>
      </c>
      <c r="D87" s="36">
        <v>3.1481565364916274E-2</v>
      </c>
    </row>
    <row r="88" spans="2:11" x14ac:dyDescent="0.35">
      <c r="B88" s="36">
        <v>19</v>
      </c>
      <c r="C88" s="36">
        <v>6.008907394033608E-2</v>
      </c>
      <c r="D88" s="36">
        <v>-4.9089073940336084E-2</v>
      </c>
    </row>
    <row r="89" spans="2:11" x14ac:dyDescent="0.35">
      <c r="B89" s="36">
        <v>20</v>
      </c>
      <c r="C89" s="36">
        <v>-4.2027328801756692E-2</v>
      </c>
      <c r="D89" s="36">
        <v>5.4027328801756688E-2</v>
      </c>
    </row>
    <row r="90" spans="2:11" x14ac:dyDescent="0.35">
      <c r="B90" s="36">
        <v>21</v>
      </c>
      <c r="C90" s="36">
        <v>4.7079564766172755E-2</v>
      </c>
      <c r="D90" s="36">
        <v>-3.5079564766172758E-2</v>
      </c>
      <c r="K90" t="s">
        <v>119</v>
      </c>
    </row>
    <row r="91" spans="2:11" x14ac:dyDescent="0.35">
      <c r="B91" s="36">
        <v>22</v>
      </c>
      <c r="C91" s="36">
        <v>-1.1536530317065752E-2</v>
      </c>
      <c r="D91" s="36">
        <v>2.6536530317065751E-2</v>
      </c>
    </row>
    <row r="92" spans="2:11" x14ac:dyDescent="0.35">
      <c r="B92" s="36">
        <v>23</v>
      </c>
      <c r="C92" s="36">
        <v>1.493597664655788E-3</v>
      </c>
      <c r="D92" s="36">
        <v>1.6506402335344214E-2</v>
      </c>
      <c r="K92" t="s">
        <v>120</v>
      </c>
    </row>
    <row r="93" spans="2:11" x14ac:dyDescent="0.35">
      <c r="B93" s="36">
        <v>24</v>
      </c>
      <c r="C93" s="36">
        <v>3.5798066899126235E-2</v>
      </c>
      <c r="D93" s="36">
        <v>-1.6798066899126236E-2</v>
      </c>
    </row>
    <row r="94" spans="2:11" x14ac:dyDescent="0.35">
      <c r="B94" s="36">
        <v>25</v>
      </c>
      <c r="C94" s="36">
        <v>2.5994090352374932E-2</v>
      </c>
      <c r="D94" s="36">
        <v>-6.9940903523749327E-3</v>
      </c>
    </row>
    <row r="95" spans="2:11" x14ac:dyDescent="0.35">
      <c r="B95" s="36">
        <v>26</v>
      </c>
      <c r="C95" s="36">
        <v>3.6429721886762412E-2</v>
      </c>
      <c r="D95" s="36">
        <v>-1.7429721886762409E-2</v>
      </c>
    </row>
    <row r="96" spans="2:11" x14ac:dyDescent="0.35">
      <c r="B96" s="36">
        <v>27</v>
      </c>
      <c r="C96" s="36">
        <v>5.9733363129951367E-2</v>
      </c>
      <c r="D96" s="36">
        <v>-3.9733363129951363E-2</v>
      </c>
    </row>
    <row r="97" spans="2:10" x14ac:dyDescent="0.35">
      <c r="B97" s="36">
        <v>28</v>
      </c>
      <c r="C97" s="36">
        <v>6.591435173845428E-2</v>
      </c>
      <c r="D97" s="36">
        <v>-4.3914351738454281E-2</v>
      </c>
    </row>
    <row r="98" spans="2:10" x14ac:dyDescent="0.35">
      <c r="B98" s="36">
        <v>29</v>
      </c>
      <c r="C98" s="36">
        <v>5.3107680502801957E-2</v>
      </c>
      <c r="D98" s="36">
        <v>-2.7107680502801958E-2</v>
      </c>
    </row>
    <row r="99" spans="2:10" x14ac:dyDescent="0.35">
      <c r="B99" s="36">
        <v>30</v>
      </c>
      <c r="C99" s="36">
        <v>8.6971320916742534E-2</v>
      </c>
      <c r="D99" s="36">
        <v>-5.9971320916742538E-2</v>
      </c>
    </row>
    <row r="100" spans="2:10" x14ac:dyDescent="0.35">
      <c r="B100" s="36">
        <v>31</v>
      </c>
      <c r="C100" s="36">
        <v>4.9126988125860138E-2</v>
      </c>
      <c r="D100" s="36">
        <v>-2.2126988125860135E-2</v>
      </c>
    </row>
    <row r="101" spans="2:10" x14ac:dyDescent="0.35">
      <c r="B101" s="36">
        <v>32</v>
      </c>
      <c r="C101" s="36">
        <v>6.0401985061145025E-2</v>
      </c>
      <c r="D101" s="36">
        <v>-7.4019850611450194E-3</v>
      </c>
    </row>
    <row r="102" spans="2:10" x14ac:dyDescent="0.35">
      <c r="B102" s="36">
        <v>33</v>
      </c>
      <c r="C102" s="36">
        <v>0.17595389387911287</v>
      </c>
      <c r="D102" s="36">
        <v>-3.5953893879112853E-2</v>
      </c>
    </row>
    <row r="103" spans="2:10" ht="15" thickBot="1" x14ac:dyDescent="0.4">
      <c r="B103" s="37">
        <v>34</v>
      </c>
      <c r="C103" s="37">
        <v>0.19523417160582879</v>
      </c>
      <c r="D103" s="37">
        <v>0.19676582839417123</v>
      </c>
    </row>
    <row r="104" spans="2:10" ht="15" thickBot="1" x14ac:dyDescent="0.4">
      <c r="B104" s="37"/>
      <c r="C104" s="37"/>
      <c r="D104" s="37"/>
    </row>
    <row r="111" spans="2:10" ht="15" thickBot="1" x14ac:dyDescent="0.4">
      <c r="B111" t="s">
        <v>118</v>
      </c>
    </row>
    <row r="112" spans="2:10" x14ac:dyDescent="0.35">
      <c r="B112" s="9"/>
      <c r="C112" s="9" t="s">
        <v>44</v>
      </c>
      <c r="D112" s="9" t="s">
        <v>35</v>
      </c>
      <c r="E112" s="9" t="s">
        <v>37</v>
      </c>
      <c r="F112" s="9" t="s">
        <v>39</v>
      </c>
      <c r="G112" s="9" t="s">
        <v>40</v>
      </c>
      <c r="H112" s="9" t="s">
        <v>41</v>
      </c>
      <c r="I112" s="9" t="s">
        <v>42</v>
      </c>
      <c r="J112" s="9" t="s">
        <v>43</v>
      </c>
    </row>
    <row r="113" spans="2:10" x14ac:dyDescent="0.35">
      <c r="B113" t="s">
        <v>44</v>
      </c>
      <c r="C113">
        <v>1</v>
      </c>
    </row>
    <row r="114" spans="2:10" x14ac:dyDescent="0.35">
      <c r="B114" t="s">
        <v>35</v>
      </c>
      <c r="C114">
        <v>0.19711091552627705</v>
      </c>
      <c r="D114">
        <v>1</v>
      </c>
    </row>
    <row r="115" spans="2:10" x14ac:dyDescent="0.35">
      <c r="B115" t="s">
        <v>37</v>
      </c>
      <c r="C115">
        <v>-1.9620168232729017E-4</v>
      </c>
      <c r="D115">
        <v>0.12267963737023817</v>
      </c>
      <c r="E115">
        <v>1</v>
      </c>
    </row>
    <row r="116" spans="2:10" x14ac:dyDescent="0.35">
      <c r="B116" t="s">
        <v>39</v>
      </c>
      <c r="C116">
        <v>0.45780939593410758</v>
      </c>
      <c r="D116">
        <v>-4.2773427214479E-2</v>
      </c>
      <c r="E116">
        <v>0.48085242476171053</v>
      </c>
      <c r="F116">
        <v>1</v>
      </c>
    </row>
    <row r="117" spans="2:10" x14ac:dyDescent="0.35">
      <c r="B117" t="s">
        <v>40</v>
      </c>
      <c r="C117">
        <v>0.61924108050811699</v>
      </c>
      <c r="D117">
        <v>0.17420056496770814</v>
      </c>
      <c r="E117">
        <v>0.12753146165068299</v>
      </c>
      <c r="F117">
        <v>0.37990424179769311</v>
      </c>
      <c r="G117">
        <v>1</v>
      </c>
    </row>
    <row r="118" spans="2:10" x14ac:dyDescent="0.35">
      <c r="B118" t="s">
        <v>41</v>
      </c>
      <c r="C118">
        <v>0.2077460535919021</v>
      </c>
      <c r="D118">
        <v>0.50474530835292253</v>
      </c>
      <c r="E118">
        <v>0.25171921053993596</v>
      </c>
      <c r="F118">
        <v>0.27977084331700114</v>
      </c>
      <c r="G118">
        <v>4.1514957325421507E-2</v>
      </c>
      <c r="H118">
        <v>1</v>
      </c>
    </row>
    <row r="119" spans="2:10" x14ac:dyDescent="0.35">
      <c r="B119" t="s">
        <v>42</v>
      </c>
      <c r="C119">
        <v>0.26882365388552543</v>
      </c>
      <c r="D119">
        <v>0.51407853944012061</v>
      </c>
      <c r="E119">
        <v>0.32358685014254801</v>
      </c>
      <c r="F119">
        <v>0.20002509819977629</v>
      </c>
      <c r="G119">
        <v>0.2064804444386609</v>
      </c>
      <c r="H119">
        <v>0.43772819875793356</v>
      </c>
      <c r="I119">
        <v>1</v>
      </c>
    </row>
    <row r="120" spans="2:10" ht="15" thickBot="1" x14ac:dyDescent="0.4">
      <c r="B120" s="8" t="s">
        <v>43</v>
      </c>
      <c r="C120" s="8">
        <v>-0.1385266714131855</v>
      </c>
      <c r="D120" s="8">
        <v>-0.26147416446872651</v>
      </c>
      <c r="E120" s="8">
        <v>-0.34594163562925684</v>
      </c>
      <c r="F120" s="8">
        <v>-0.38709989089011609</v>
      </c>
      <c r="G120" s="8">
        <v>-0.40379528655045555</v>
      </c>
      <c r="H120" s="8">
        <v>-0.19679105784627871</v>
      </c>
      <c r="I120" s="8">
        <v>-0.29917652497298458</v>
      </c>
      <c r="J120" s="8">
        <v>1</v>
      </c>
    </row>
    <row r="125" spans="2:10" x14ac:dyDescent="0.35">
      <c r="D125">
        <v>1</v>
      </c>
      <c r="E125">
        <f>D125+1</f>
        <v>2</v>
      </c>
      <c r="F125">
        <f t="shared" ref="F125:J125" si="0">E125+1</f>
        <v>3</v>
      </c>
      <c r="G125">
        <f t="shared" si="0"/>
        <v>4</v>
      </c>
      <c r="H125">
        <f t="shared" si="0"/>
        <v>5</v>
      </c>
      <c r="I125">
        <f t="shared" si="0"/>
        <v>6</v>
      </c>
      <c r="J125">
        <f t="shared" si="0"/>
        <v>7</v>
      </c>
    </row>
    <row r="126" spans="2:10" ht="48" x14ac:dyDescent="0.35">
      <c r="D126" s="1" t="s">
        <v>35</v>
      </c>
      <c r="E126" s="1" t="s">
        <v>37</v>
      </c>
      <c r="F126" s="1" t="s">
        <v>39</v>
      </c>
      <c r="G126" s="1" t="s">
        <v>40</v>
      </c>
      <c r="H126" s="1" t="s">
        <v>41</v>
      </c>
      <c r="I126" s="1" t="s">
        <v>42</v>
      </c>
      <c r="J126" s="1" t="s">
        <v>43</v>
      </c>
    </row>
    <row r="127" spans="2:10" x14ac:dyDescent="0.35">
      <c r="B127" t="s">
        <v>128</v>
      </c>
      <c r="D127" s="5">
        <f>[2]!TOLERANCE($D$4:$J$37,D125)</f>
        <v>0.52740064946129595</v>
      </c>
      <c r="E127" s="5">
        <f>[2]!TOLERANCE($D$4:$J$37,E125)</f>
        <v>0.75606366366193622</v>
      </c>
      <c r="F127" s="5">
        <f>[2]!TOLERANCE($D$4:$J$37,F125)</f>
        <v>0.56468161117394733</v>
      </c>
      <c r="G127" s="5">
        <f>[2]!TOLERANCE($D$4:$J$37,G125)</f>
        <v>0.57935516902483442</v>
      </c>
      <c r="H127" s="5">
        <f>[2]!TOLERANCE($D$4:$J$37,H125)</f>
        <v>0.62912213065838396</v>
      </c>
      <c r="I127" s="5">
        <f>[2]!TOLERANCE($D$4:$J$37,I125)</f>
        <v>0.66630359588257604</v>
      </c>
      <c r="J127" s="5">
        <f>[2]!TOLERANCE($D$4:$J$37,J125)</f>
        <v>0.67711944081234143</v>
      </c>
    </row>
    <row r="128" spans="2:10" x14ac:dyDescent="0.35">
      <c r="B128" t="s">
        <v>127</v>
      </c>
      <c r="D128" s="5">
        <f>[2]!VIF($D$4:$J$37,D125)</f>
        <v>1.8960917113420932</v>
      </c>
      <c r="E128" s="5">
        <f>[2]!VIF($D$4:$J$37,E125)</f>
        <v>1.3226399416638763</v>
      </c>
      <c r="F128" s="5">
        <f>[2]!VIF($D$4:$J$37,F125)</f>
        <v>1.770909447398235</v>
      </c>
      <c r="G128" s="5">
        <f>[2]!VIF($D$4:$J$37,G125)</f>
        <v>1.7260569223593729</v>
      </c>
      <c r="H128" s="5">
        <f>[2]!VIF($D$4:$J$37,H125)</f>
        <v>1.5895164885607949</v>
      </c>
      <c r="I128" s="5">
        <f>[2]!VIF($D$4:$J$37,I125)</f>
        <v>1.5008173544004586</v>
      </c>
      <c r="J128" s="5">
        <f>[2]!VIF($D$4:$J$37,J125)</f>
        <v>1.476844319814977</v>
      </c>
    </row>
    <row r="143" spans="2:10" x14ac:dyDescent="0.35">
      <c r="B143" s="30" t="s">
        <v>138</v>
      </c>
    </row>
    <row r="144" spans="2:10" x14ac:dyDescent="0.35">
      <c r="B144" t="s">
        <v>139</v>
      </c>
      <c r="C144" t="s">
        <v>140</v>
      </c>
      <c r="D144" t="s">
        <v>141</v>
      </c>
      <c r="E144" t="s">
        <v>142</v>
      </c>
      <c r="F144" t="s">
        <v>143</v>
      </c>
      <c r="G144" t="s">
        <v>144</v>
      </c>
      <c r="H144" t="s">
        <v>145</v>
      </c>
      <c r="I144" t="s">
        <v>146</v>
      </c>
      <c r="J144" t="s">
        <v>147</v>
      </c>
    </row>
    <row r="145" spans="2:10" x14ac:dyDescent="0.35">
      <c r="B145" t="s">
        <v>148</v>
      </c>
      <c r="C145" s="41">
        <f t="shared" ref="C145:J145" si="1">MAX(C$4:C$37)</f>
        <v>0.39200000000000002</v>
      </c>
      <c r="D145" s="41">
        <f t="shared" si="1"/>
        <v>0.56714520000000002</v>
      </c>
      <c r="E145" s="42">
        <f t="shared" si="1"/>
        <v>0.30480000000000002</v>
      </c>
      <c r="F145" s="42">
        <f t="shared" si="1"/>
        <v>1.56140350877193</v>
      </c>
      <c r="G145" s="41">
        <f t="shared" si="1"/>
        <v>0.99986000000000008</v>
      </c>
      <c r="H145" s="41">
        <f t="shared" si="1"/>
        <v>0.97960999999999998</v>
      </c>
      <c r="I145" s="43">
        <f t="shared" si="1"/>
        <v>91004.175298679198</v>
      </c>
      <c r="J145" s="43">
        <f t="shared" si="1"/>
        <v>90.68</v>
      </c>
    </row>
    <row r="146" spans="2:10" x14ac:dyDescent="0.35">
      <c r="B146" t="s">
        <v>149</v>
      </c>
      <c r="C146" s="3">
        <f t="shared" ref="C146:J146" si="2">MIN(C4:C37)</f>
        <v>2E-3</v>
      </c>
      <c r="D146" s="3">
        <f t="shared" si="2"/>
        <v>0.17600000000000002</v>
      </c>
      <c r="E146" s="42">
        <f t="shared" si="2"/>
        <v>7.6666666666666675E-2</v>
      </c>
      <c r="F146" s="42">
        <f t="shared" si="2"/>
        <v>0.6228070175438597</v>
      </c>
      <c r="G146" s="3">
        <f t="shared" si="2"/>
        <v>2.8395721925133691E-2</v>
      </c>
      <c r="H146" s="3">
        <f t="shared" si="2"/>
        <v>0.53750999999999993</v>
      </c>
      <c r="I146" s="43">
        <f t="shared" si="2"/>
        <v>18375.433481661283</v>
      </c>
      <c r="J146" s="43">
        <f t="shared" si="2"/>
        <v>70.61</v>
      </c>
    </row>
    <row r="147" spans="2:10" x14ac:dyDescent="0.35">
      <c r="B147" t="s">
        <v>150</v>
      </c>
      <c r="C147" s="2">
        <f t="shared" ref="C147:J147" si="3">AVERAGE(C4:C37)</f>
        <v>2.7029411764705885E-2</v>
      </c>
      <c r="D147" s="2">
        <f t="shared" si="3"/>
        <v>0.36101663911764709</v>
      </c>
      <c r="E147" s="42">
        <f t="shared" si="3"/>
        <v>0.17210049019607843</v>
      </c>
      <c r="F147" s="42">
        <f t="shared" si="3"/>
        <v>1.1501547987616101</v>
      </c>
      <c r="G147" s="2">
        <f t="shared" si="3"/>
        <v>0.34664320729743203</v>
      </c>
      <c r="H147" s="2">
        <f t="shared" si="3"/>
        <v>0.76124411764705868</v>
      </c>
      <c r="I147" s="43">
        <f t="shared" si="3"/>
        <v>38577.979157135946</v>
      </c>
      <c r="J147" s="43">
        <f t="shared" si="3"/>
        <v>85.452647058823516</v>
      </c>
    </row>
    <row r="148" spans="2:10" x14ac:dyDescent="0.35">
      <c r="B148" t="s">
        <v>151</v>
      </c>
      <c r="C148" s="5">
        <f t="shared" ref="C148:J148" si="4">STDEV(C4:C37)</f>
        <v>6.8937602570210851E-2</v>
      </c>
      <c r="D148" s="5">
        <f t="shared" si="4"/>
        <v>9.5617478337160527E-2</v>
      </c>
      <c r="E148" s="42">
        <f t="shared" si="4"/>
        <v>5.5460533814005356E-2</v>
      </c>
      <c r="F148" s="42">
        <f t="shared" si="4"/>
        <v>0.20539970905068652</v>
      </c>
      <c r="G148" s="5">
        <f t="shared" si="4"/>
        <v>0.24884960198676545</v>
      </c>
      <c r="H148" s="5">
        <f t="shared" si="4"/>
        <v>0.12394740808266372</v>
      </c>
      <c r="I148" s="43">
        <f t="shared" si="4"/>
        <v>14213.965250120014</v>
      </c>
      <c r="J148" s="43">
        <f t="shared" si="4"/>
        <v>3.9199043810412313</v>
      </c>
    </row>
    <row r="149" spans="2:10" x14ac:dyDescent="0.35">
      <c r="B149" t="s">
        <v>152</v>
      </c>
      <c r="C149" s="2">
        <f>C148/C147</f>
        <v>2.5504662539577461</v>
      </c>
      <c r="D149" s="2">
        <f t="shared" ref="D149:J149" si="5">D148/D147</f>
        <v>0.2648561533641694</v>
      </c>
      <c r="E149" s="2">
        <f t="shared" si="5"/>
        <v>0.3222566870717089</v>
      </c>
      <c r="F149" s="2">
        <f t="shared" si="5"/>
        <v>0.17858440383141785</v>
      </c>
      <c r="G149" s="2">
        <f t="shared" si="5"/>
        <v>0.71788397045739238</v>
      </c>
      <c r="H149" s="2">
        <f t="shared" si="5"/>
        <v>0.16282215548118084</v>
      </c>
      <c r="I149" s="2">
        <f t="shared" si="5"/>
        <v>0.3684476367262175</v>
      </c>
      <c r="J149" s="2">
        <f t="shared" si="5"/>
        <v>4.5872240544437025E-2</v>
      </c>
    </row>
  </sheetData>
  <conditionalFormatting sqref="B4:C37">
    <cfRule type="cellIs" dxfId="19" priority="2" operator="equal">
      <formula>0</formula>
    </cfRule>
  </conditionalFormatting>
  <conditionalFormatting sqref="K4:K37">
    <cfRule type="cellIs" dxfId="18" priority="1" operator="equal">
      <formula>0</formula>
    </cfRule>
  </conditionalFormatting>
  <pageMargins left="0.7" right="0.7" top="0.75" bottom="0.75" header="0.3" footer="0.3"/>
  <pageSetup paperSize="9" orientation="portrait" horizontalDpi="4294967293" verticalDpi="4294967293"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338A3-BA2E-4F87-961E-1FF13BAA5666}">
  <sheetPr>
    <tabColor theme="7" tint="0.79998168889431442"/>
  </sheetPr>
  <dimension ref="B1:K106"/>
  <sheetViews>
    <sheetView topLeftCell="A33" zoomScale="64" workbookViewId="0">
      <selection activeCell="H56" sqref="H56"/>
    </sheetView>
  </sheetViews>
  <sheetFormatPr defaultRowHeight="14.5" x14ac:dyDescent="0.35"/>
  <cols>
    <col min="2" max="2" width="22.81640625" customWidth="1"/>
    <col min="3" max="3" width="15.1796875" customWidth="1"/>
    <col min="4" max="4" width="15.26953125" bestFit="1" customWidth="1"/>
    <col min="5" max="5" width="13.3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115</v>
      </c>
    </row>
    <row r="3" spans="2:11" ht="48" x14ac:dyDescent="0.35">
      <c r="C3" s="1" t="s">
        <v>76</v>
      </c>
      <c r="D3" s="1" t="s">
        <v>35</v>
      </c>
      <c r="E3" s="1" t="s">
        <v>37</v>
      </c>
      <c r="F3" s="1" t="s">
        <v>39</v>
      </c>
      <c r="G3" s="1" t="s">
        <v>40</v>
      </c>
      <c r="H3" s="1" t="s">
        <v>41</v>
      </c>
      <c r="I3" s="1" t="s">
        <v>42</v>
      </c>
      <c r="J3" s="1" t="s">
        <v>137</v>
      </c>
      <c r="K3" s="1"/>
    </row>
    <row r="4" spans="2:11" x14ac:dyDescent="0.35">
      <c r="B4" t="s">
        <v>9</v>
      </c>
      <c r="C4" s="14">
        <f>LN(VLOOKUP($B4,'[1]Dati finali'!$B$4:$O$40,'[1]Dati finali'!$M$42,FALSE))</f>
        <v>-6.2146080984221914</v>
      </c>
      <c r="D4" s="2">
        <f>VLOOKUP($B4,'[1]Dati finali'!$B$4:$O$40,'[1]Dati finali'!C$42,FALSE)</f>
        <v>0.23899999999999999</v>
      </c>
      <c r="E4" s="5">
        <f>VLOOKUP($B4,'[1]Dati finali'!$B$4:$O$40,'[1]Dati finali'!E$42,FALSE)</f>
        <v>0.14629999999999999</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VLOOKUP(B4,'[3]Indicator Scores'!$B$1:$D$181,3,FALSE)</f>
        <v>84.67</v>
      </c>
      <c r="K4" s="7"/>
    </row>
    <row r="5" spans="2:11" x14ac:dyDescent="0.35">
      <c r="B5" t="s">
        <v>11</v>
      </c>
      <c r="C5" s="14">
        <f>LN(VLOOKUP($B5,'[1]Dati finali'!$B$4:$O$40,'[1]Dati finali'!$M$42,FALSE))</f>
        <v>-6.2146080984221914</v>
      </c>
      <c r="D5" s="2">
        <f>VLOOKUP($B5,'[1]Dati finali'!$B$4:$O$40,'[1]Dati finali'!C$42,FALSE)</f>
        <v>0.39700000000000002</v>
      </c>
      <c r="E5" s="5">
        <f>VLOOKUP($B5,'[1]Dati finali'!$B$4:$O$40,'[1]Dati finali'!E$42,FALSE)</f>
        <v>0.1263</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VLOOKUP(B5,'[3]Indicator Scores'!$B$1:$D$181,3,FALSE)</f>
        <v>88.59</v>
      </c>
      <c r="K5" s="7"/>
    </row>
    <row r="6" spans="2:11" x14ac:dyDescent="0.35">
      <c r="B6" t="s">
        <v>15</v>
      </c>
      <c r="C6" s="14">
        <f>LN(VLOOKUP($B6,'[1]Dati finali'!$B$4:$O$40,'[1]Dati finali'!$M$42,FALSE))</f>
        <v>-6.2146080984221914</v>
      </c>
      <c r="D6" s="2">
        <f>VLOOKUP($B6,'[1]Dati finali'!$B$4:$O$40,'[1]Dati finali'!C$42,FALSE)</f>
        <v>0.31</v>
      </c>
      <c r="E6" s="5">
        <f>VLOOKUP($B6,'[1]Dati finali'!$B$4:$O$40,'[1]Dati finali'!E$42,FALSE)</f>
        <v>0.17780000000000001</v>
      </c>
      <c r="F6" s="5">
        <f>VLOOKUP($B6,'[1]Dati finali'!$B$4:$O$40,'[1]Dati finali'!G$42,FALSE)</f>
        <v>1.3508771929824563</v>
      </c>
      <c r="G6" s="2">
        <f>VLOOKUP($B6,'[1]Dati finali'!$B$4:$O$40,'[1]Dati finali'!H$42,FALSE)</f>
        <v>0.28974708171206226</v>
      </c>
      <c r="H6" s="4">
        <f>VLOOKUP($B6,'[1]Dati finali'!$B$4:$O$40,'[1]Dati finali'!I$42,FALSE)</f>
        <v>0.78724000000000005</v>
      </c>
      <c r="I6">
        <f>VLOOKUP($B6,'[1]Dati finali'!$B$4:$O$40,'[1]Dati finali'!J$42,FALSE)</f>
        <v>24212.197302170782</v>
      </c>
      <c r="J6">
        <f>VLOOKUP(B6,'[3]Indicator Scores'!$B$1:$D$181,3,FALSE)</f>
        <v>85.81</v>
      </c>
      <c r="K6" s="7"/>
    </row>
    <row r="7" spans="2:11" x14ac:dyDescent="0.35">
      <c r="B7" t="s">
        <v>19</v>
      </c>
      <c r="C7" s="14">
        <f>LN(VLOOKUP($B7,'[1]Dati finali'!$B$4:$O$40,'[1]Dati finali'!$M$42,FALSE))</f>
        <v>-6.2146080984221914</v>
      </c>
      <c r="D7" s="2">
        <f>VLOOKUP($B7,'[1]Dati finali'!$B$4:$O$40,'[1]Dati finali'!C$42,FALSE)</f>
        <v>0.187</v>
      </c>
      <c r="E7" s="5">
        <f>VLOOKUP($B7,'[1]Dati finali'!$B$4:$O$40,'[1]Dati finali'!E$42,FALSE)</f>
        <v>0.21060000000000001</v>
      </c>
      <c r="F7" s="5">
        <f>VLOOKUP($B7,'[1]Dati finali'!$B$4:$O$40,'[1]Dati finali'!G$42,FALSE)</f>
        <v>1.4122807017543861</v>
      </c>
      <c r="G7" s="2">
        <f>VLOOKUP($B7,'[1]Dati finali'!$B$4:$O$40,'[1]Dati finali'!H$42,FALSE)</f>
        <v>0.37279399585921325</v>
      </c>
      <c r="H7" s="4">
        <f>VLOOKUP($B7,'[1]Dati finali'!$B$4:$O$40,'[1]Dati finali'!I$42,FALSE)</f>
        <v>0.70144000000000006</v>
      </c>
      <c r="I7">
        <f>VLOOKUP($B7,'[1]Dati finali'!$B$4:$O$40,'[1]Dati finali'!J$42,FALSE)</f>
        <v>34585.035786649052</v>
      </c>
      <c r="J7">
        <f>VLOOKUP(B7,'[3]Indicator Scores'!$B$1:$D$181,3,FALSE)</f>
        <v>84.48</v>
      </c>
      <c r="K7" s="7"/>
    </row>
    <row r="8" spans="2:11" x14ac:dyDescent="0.35">
      <c r="B8" t="s">
        <v>26</v>
      </c>
      <c r="C8" s="14">
        <f>LN(VLOOKUP($B8,'[1]Dati finali'!$B$4:$O$40,'[1]Dati finali'!$M$42,FALSE))</f>
        <v>-6.2146080984221914</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VLOOKUP(B8,'[3]Indicator Scores'!$B$1:$D$181,3,FALSE)</f>
        <v>81.260000000000005</v>
      </c>
      <c r="K8" s="7"/>
    </row>
    <row r="9" spans="2:11" x14ac:dyDescent="0.35">
      <c r="B9" t="s">
        <v>21</v>
      </c>
      <c r="C9" s="14">
        <f>LN(VLOOKUP($B9,'[1]Dati finali'!$B$4:$O$40,'[1]Dati finali'!$M$42,FALSE))</f>
        <v>-5.8091429903140277</v>
      </c>
      <c r="D9" s="2">
        <f>VLOOKUP($B9,'[1]Dati finali'!$B$4:$O$40,'[1]Dati finali'!C$42,FALSE)</f>
        <v>0.40299999999999997</v>
      </c>
      <c r="E9" s="5">
        <f>VLOOKUP($B9,'[1]Dati finali'!$B$4:$O$40,'[1]Dati finali'!E$42,FALSE)</f>
        <v>0.11115</v>
      </c>
      <c r="F9" s="5">
        <f>VLOOKUP($B9,'[1]Dati finali'!$B$4:$O$40,'[1]Dati finali'!G$42,FALSE)</f>
        <v>1.0175438596491229</v>
      </c>
      <c r="G9" s="2">
        <f>VLOOKUP($B9,'[1]Dati finali'!$B$4:$O$40,'[1]Dati finali'!H$42,FALSE)</f>
        <v>0.48558139534883721</v>
      </c>
      <c r="H9" s="4">
        <f>VLOOKUP($B9,'[1]Dati finali'!$B$4:$O$40,'[1]Dati finali'!I$42,FALSE)</f>
        <v>0.67516000000000009</v>
      </c>
      <c r="I9">
        <f>VLOOKUP($B9,'[1]Dati finali'!$B$4:$O$40,'[1]Dati finali'!J$42,FALSE)</f>
        <v>28945.214455971793</v>
      </c>
      <c r="J9">
        <f>VLOOKUP(B9,'[3]Indicator Scores'!$B$1:$D$181,3,FALSE)</f>
        <v>85.49</v>
      </c>
      <c r="K9" s="7"/>
    </row>
    <row r="10" spans="2:11" x14ac:dyDescent="0.35">
      <c r="B10" t="s">
        <v>28</v>
      </c>
      <c r="C10" s="14">
        <f>LN(VLOOKUP($B10,'[1]Dati finali'!$B$4:$O$40,'[1]Dati finali'!$M$42,FALSE))</f>
        <v>-5.8091429903140277</v>
      </c>
      <c r="D10" s="2">
        <f>VLOOKUP($B10,'[1]Dati finali'!$B$4:$O$40,'[1]Dati finali'!C$42,FALSE)</f>
        <v>0.17600000000000002</v>
      </c>
      <c r="E10" s="5">
        <f>VLOOKUP($B10,'[1]Dati finali'!$B$4:$O$40,'[1]Dati finali'!E$42,FALSE)</f>
        <v>0.12434999999999999</v>
      </c>
      <c r="F10" s="5">
        <f>VLOOKUP($B10,'[1]Dati finali'!$B$4:$O$40,'[1]Dati finali'!G$42,FALSE)</f>
        <v>1.0175438596491229</v>
      </c>
      <c r="G10" s="2">
        <f>VLOOKUP($B10,'[1]Dati finali'!$B$4:$O$40,'[1]Dati finali'!H$42,FALSE)</f>
        <v>0.41427188940092169</v>
      </c>
      <c r="H10" s="4">
        <f>VLOOKUP($B10,'[1]Dati finali'!$B$4:$O$40,'[1]Dati finali'!I$42,FALSE)</f>
        <v>0.53935999999999995</v>
      </c>
      <c r="I10">
        <f>VLOOKUP($B10,'[1]Dati finali'!$B$4:$O$40,'[1]Dati finali'!J$42,FALSE)</f>
        <v>23383.132051156193</v>
      </c>
      <c r="J10">
        <f>VLOOKUP(B10,'[3]Indicator Scores'!$B$1:$D$181,3,FALSE)</f>
        <v>83.24</v>
      </c>
      <c r="K10" s="7"/>
    </row>
    <row r="11" spans="2:11" x14ac:dyDescent="0.35">
      <c r="B11" t="s">
        <v>7</v>
      </c>
      <c r="C11" s="14">
        <f>LN(VLOOKUP($B11,'[1]Dati finali'!$B$4:$O$40,'[1]Dati finali'!$M$42,FALSE))</f>
        <v>-5.521460917862246</v>
      </c>
      <c r="D11" s="2">
        <f>VLOOKUP($B11,'[1]Dati finali'!$B$4:$O$40,'[1]Dati finali'!C$42,FALSE)</f>
        <v>0.27800000000000002</v>
      </c>
      <c r="E11" s="5">
        <f>VLOOKUP($B11,'[1]Dati finali'!$B$4:$O$40,'[1]Dati finali'!E$42,FALSE)</f>
        <v>9.69E-2</v>
      </c>
      <c r="F11" s="5">
        <f>VLOOKUP($B11,'[1]Dati finali'!$B$4:$O$40,'[1]Dati finali'!G$42,FALSE)</f>
        <v>0.97368421052631593</v>
      </c>
      <c r="G11" s="2">
        <f>VLOOKUP($B11,'[1]Dati finali'!$B$4:$O$40,'[1]Dati finali'!H$42,FALSE)</f>
        <v>0.15651982378854626</v>
      </c>
      <c r="H11" s="4">
        <f>VLOOKUP($B11,'[1]Dati finali'!$B$4:$O$40,'[1]Dati finali'!I$42,FALSE)</f>
        <v>0.74668999999999996</v>
      </c>
      <c r="I11">
        <f>VLOOKUP($B11,'[1]Dati finali'!$B$4:$O$40,'[1]Dati finali'!J$42,FALSE)</f>
        <v>18375.433481661283</v>
      </c>
      <c r="J11">
        <f>VLOOKUP(B11,'[3]Indicator Scores'!$B$1:$D$181,3,FALSE)</f>
        <v>83.4</v>
      </c>
      <c r="K11" s="7"/>
    </row>
    <row r="12" spans="2:11" x14ac:dyDescent="0.35">
      <c r="B12" t="s">
        <v>23</v>
      </c>
      <c r="C12" s="14">
        <f>LN(VLOOKUP($B12,'[1]Dati finali'!$B$4:$O$40,'[1]Dati finali'!$M$42,FALSE))</f>
        <v>-5.521460917862246</v>
      </c>
      <c r="D12" s="2">
        <f>VLOOKUP($B12,'[1]Dati finali'!$B$4:$O$40,'[1]Dati finali'!C$42,FALSE)</f>
        <v>0.23899999999999999</v>
      </c>
      <c r="E12" s="5">
        <f>VLOOKUP($B12,'[1]Dati finali'!$B$4:$O$40,'[1]Dati finali'!E$42,FALSE)</f>
        <v>0.1313</v>
      </c>
      <c r="F12" s="5">
        <f>VLOOKUP($B12,'[1]Dati finali'!$B$4:$O$40,'[1]Dati finali'!G$42,FALSE)</f>
        <v>1.192982456140351</v>
      </c>
      <c r="G12" s="2">
        <f>VLOOKUP($B12,'[1]Dati finali'!$B$4:$O$40,'[1]Dati finali'!H$42,FALSE)</f>
        <v>0.16675000000000001</v>
      </c>
      <c r="H12" s="4">
        <f>VLOOKUP($B12,'[1]Dati finali'!$B$4:$O$40,'[1]Dati finali'!I$42,FALSE)</f>
        <v>0.94546000000000008</v>
      </c>
      <c r="I12">
        <f>VLOOKUP($B12,'[1]Dati finali'!$B$4:$O$40,'[1]Dati finali'!J$42,FALSE)</f>
        <v>35994.860216078843</v>
      </c>
      <c r="J12">
        <f>VLOOKUP(B12,'[3]Indicator Scores'!$B$1:$D$181,3,FALSE)</f>
        <v>88.48</v>
      </c>
      <c r="K12" s="7"/>
    </row>
    <row r="13" spans="2:11" x14ac:dyDescent="0.35">
      <c r="B13" t="s">
        <v>29</v>
      </c>
      <c r="C13" s="14">
        <f>LN(VLOOKUP($B13,'[1]Dati finali'!$B$4:$O$40,'[1]Dati finali'!$M$42,FALSE))</f>
        <v>-5.521460917862246</v>
      </c>
      <c r="D13" s="2">
        <f>VLOOKUP($B13,'[1]Dati finali'!$B$4:$O$40,'[1]Dati finali'!C$42,FALSE)</f>
        <v>0.23100000000000001</v>
      </c>
      <c r="E13" s="5">
        <f>VLOOKUP($B13,'[1]Dati finali'!$B$4:$O$40,'[1]Dati finali'!E$42,FALSE)</f>
        <v>0.14384999999999998</v>
      </c>
      <c r="F13" s="5">
        <f>VLOOKUP($B13,'[1]Dati finali'!$B$4:$O$40,'[1]Dati finali'!G$42,FALSE)</f>
        <v>1.1578947368421053</v>
      </c>
      <c r="G13" s="2">
        <f>VLOOKUP($B13,'[1]Dati finali'!$B$4:$O$40,'[1]Dati finali'!H$42,FALSE)</f>
        <v>0.24461254612546127</v>
      </c>
      <c r="H13" s="4">
        <f>VLOOKUP($B13,'[1]Dati finali'!$B$4:$O$40,'[1]Dati finali'!I$42,FALSE)</f>
        <v>0.53750999999999993</v>
      </c>
      <c r="I13">
        <f>VLOOKUP($B13,'[1]Dati finali'!$B$4:$O$40,'[1]Dati finali'!J$42,FALSE)</f>
        <v>27733.754503235035</v>
      </c>
      <c r="J13">
        <f>VLOOKUP("slovakia",'[3]Indicator Scores'!$B$1:$D$181,3,FALSE)</f>
        <v>85.42</v>
      </c>
      <c r="K13" s="7"/>
    </row>
    <row r="14" spans="2:11" x14ac:dyDescent="0.35">
      <c r="B14" t="s">
        <v>6</v>
      </c>
      <c r="C14" s="14">
        <f>LN(VLOOKUP($B14,'[1]Dati finali'!$B$4:$O$40,'[1]Dati finali'!$M$42,FALSE))</f>
        <v>-5.1159958097540823</v>
      </c>
      <c r="D14" s="2">
        <f>VLOOKUP($B14,'[1]Dati finali'!$B$4:$O$40,'[1]Dati finali'!C$42,FALSE)</f>
        <v>0.40299999999999997</v>
      </c>
      <c r="E14" s="5">
        <f>VLOOKUP($B14,'[1]Dati finali'!$B$4:$O$40,'[1]Dati finali'!E$42,FALSE)</f>
        <v>0.2838</v>
      </c>
      <c r="F14" s="5">
        <f>VLOOKUP($B14,'[1]Dati finali'!$B$4:$O$40,'[1]Dati finali'!G$42,FALSE)</f>
        <v>1.2543859649122808</v>
      </c>
      <c r="G14" s="2">
        <f>VLOOKUP($B14,'[1]Dati finali'!$B$4:$O$40,'[1]Dati finali'!H$42,FALSE)</f>
        <v>0.16570760233918128</v>
      </c>
      <c r="H14" s="4">
        <f>VLOOKUP($B14,'[1]Dati finali'!$B$4:$O$40,'[1]Dati finali'!I$42,FALSE)</f>
        <v>0.97960999999999998</v>
      </c>
      <c r="I14">
        <f>VLOOKUP($B14,'[1]Dati finali'!$B$4:$O$40,'[1]Dati finali'!J$42,FALSE)</f>
        <v>41965.08520658395</v>
      </c>
      <c r="J14">
        <f>VLOOKUP(B14,'[3]Indicator Scores'!$B$1:$D$181,3,FALSE)</f>
        <v>80.150000000000006</v>
      </c>
      <c r="K14" s="7"/>
    </row>
    <row r="15" spans="2:11" x14ac:dyDescent="0.35">
      <c r="B15" t="s">
        <v>20</v>
      </c>
      <c r="C15" s="14">
        <f>LN(VLOOKUP($B15,'[1]Dati finali'!$B$4:$O$40,'[1]Dati finali'!$M$42,FALSE))</f>
        <v>-5.1159958097540823</v>
      </c>
      <c r="D15" s="2">
        <f>VLOOKUP($B15,'[1]Dati finali'!$B$4:$O$40,'[1]Dati finali'!C$42,FALSE)</f>
        <v>0.33899999999999997</v>
      </c>
      <c r="E15" s="5">
        <f>VLOOKUP($B15,'[1]Dati finali'!$B$4:$O$40,'[1]Dati finali'!E$42,FALSE)</f>
        <v>0.15839999999999999</v>
      </c>
      <c r="F15" s="5">
        <f>VLOOKUP($B15,'[1]Dati finali'!$B$4:$O$40,'[1]Dati finali'!G$42,FALSE)</f>
        <v>1.0175438596491229</v>
      </c>
      <c r="G15" s="2">
        <f>VLOOKUP($B15,'[1]Dati finali'!$B$4:$O$40,'[1]Dati finali'!H$42,FALSE)</f>
        <v>0.54400000000000004</v>
      </c>
      <c r="H15" s="4">
        <f>VLOOKUP($B15,'[1]Dati finali'!$B$4:$O$40,'[1]Dati finali'!I$42,FALSE)</f>
        <v>0.68075000000000008</v>
      </c>
      <c r="I15">
        <f>VLOOKUP($B15,'[1]Dati finali'!$B$4:$O$40,'[1]Dati finali'!J$42,FALSE)</f>
        <v>24735.816612986935</v>
      </c>
      <c r="J15">
        <f>VLOOKUP(B15,'[3]Indicator Scores'!$B$1:$D$181,3,FALSE)</f>
        <v>85.71</v>
      </c>
      <c r="K15" s="7"/>
    </row>
    <row r="16" spans="2:11" x14ac:dyDescent="0.35">
      <c r="B16" t="s">
        <v>31</v>
      </c>
      <c r="C16" s="14">
        <f>LN(VLOOKUP($B16,'[1]Dati finali'!$B$4:$O$40,'[1]Dati finali'!$M$42,FALSE))</f>
        <v>-5.1159958097540823</v>
      </c>
      <c r="D16" s="2">
        <f>VLOOKUP($B16,'[1]Dati finali'!$B$4:$O$40,'[1]Dati finali'!C$42,FALSE)</f>
        <v>0.36399999999999999</v>
      </c>
      <c r="E16" s="5">
        <f>VLOOKUP($B16,'[1]Dati finali'!$B$4:$O$40,'[1]Dati finali'!E$42,FALSE)</f>
        <v>0.22365000000000002</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VLOOKUP(B16,'[3]Indicator Scores'!$B$1:$D$181,3,FALSE)</f>
        <v>88.91</v>
      </c>
      <c r="K16" s="7"/>
    </row>
    <row r="17" spans="2:11" x14ac:dyDescent="0.35">
      <c r="B17" t="s">
        <v>8</v>
      </c>
      <c r="C17" s="14">
        <f>LN(VLOOKUP($B17,'[1]Dati finali'!$B$4:$O$40,'[1]Dati finali'!$M$42,FALSE))</f>
        <v>-4.9618451299268234</v>
      </c>
      <c r="D17" s="2">
        <f>VLOOKUP($B17,'[1]Dati finali'!$B$4:$O$40,'[1]Dati finali'!C$42,FALSE)</f>
        <v>0.42499999999999999</v>
      </c>
      <c r="E17" s="5">
        <f>VLOOKUP($B17,'[1]Dati finali'!$B$4:$O$40,'[1]Dati finali'!E$42,FALSE)</f>
        <v>0.18445</v>
      </c>
      <c r="F17" s="5">
        <f>VLOOKUP($B17,'[1]Dati finali'!$B$4:$O$40,'[1]Dati finali'!G$42,FALSE)</f>
        <v>1.0789473684210527</v>
      </c>
      <c r="G17" s="2">
        <f>VLOOKUP($B17,'[1]Dati finali'!$B$4:$O$40,'[1]Dati finali'!H$42,FALSE)</f>
        <v>8.6530612244897956E-2</v>
      </c>
      <c r="H17" s="4">
        <f>VLOOKUP($B17,'[1]Dati finali'!$B$4:$O$40,'[1]Dati finali'!I$42,FALSE)</f>
        <v>0.66835999999999995</v>
      </c>
      <c r="I17">
        <f>VLOOKUP($B17,'[1]Dati finali'!$B$4:$O$40,'[1]Dati finali'!J$42,FALSE)</f>
        <v>30266.202047392988</v>
      </c>
      <c r="J17">
        <f>VLOOKUP(B17,'[3]Indicator Scores'!$B$1:$D$181,3,FALSE)</f>
        <v>80.239999999999995</v>
      </c>
      <c r="K17" s="7"/>
    </row>
    <row r="18" spans="2:11" x14ac:dyDescent="0.35">
      <c r="B18" t="s">
        <v>18</v>
      </c>
      <c r="C18" s="14">
        <f>LN(VLOOKUP($B18,'[1]Dati finali'!$B$4:$O$40,'[1]Dati finali'!$M$42,FALSE))</f>
        <v>-4.9618451299268234</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VLOOKUP(B18,'[3]Indicator Scores'!$B$1:$D$181,3,FALSE)</f>
        <v>86.6</v>
      </c>
      <c r="K18" s="7"/>
    </row>
    <row r="19" spans="2:11" x14ac:dyDescent="0.35">
      <c r="B19" t="s">
        <v>30</v>
      </c>
      <c r="C19" s="14">
        <f>LN(VLOOKUP($B19,'[1]Dati finali'!$B$4:$O$40,'[1]Dati finali'!$M$42,FALSE))</f>
        <v>-4.8283137373023015</v>
      </c>
      <c r="D19" s="2">
        <f>VLOOKUP($B19,'[1]Dati finali'!$B$4:$O$40,'[1]Dati finali'!C$42,FALSE)</f>
        <v>0.32500000000000001</v>
      </c>
      <c r="E19" s="5">
        <f>VLOOKUP($B19,'[1]Dati finali'!$B$4:$O$40,'[1]Dati finali'!E$42,FALSE)</f>
        <v>0.16109999999999999</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VLOOKUP(B19,'[3]Indicator Scores'!$B$1:$D$181,3,FALSE)</f>
        <v>88.98</v>
      </c>
      <c r="K19" s="7"/>
    </row>
    <row r="20" spans="2:11" x14ac:dyDescent="0.35">
      <c r="B20" t="s">
        <v>16</v>
      </c>
      <c r="C20" s="14">
        <f>LN(VLOOKUP($B20,'[1]Dati finali'!$B$4:$O$40,'[1]Dati finali'!$M$42,FALSE))</f>
        <v>-4.7105307016459177</v>
      </c>
      <c r="D20" s="2">
        <f>VLOOKUP($B20,'[1]Dati finali'!$B$4:$O$40,'[1]Dati finali'!C$42,FALSE)</f>
        <v>0.24100000000000002</v>
      </c>
      <c r="E20" s="5">
        <f>VLOOKUP($B20,'[1]Dati finali'!$B$4:$O$40,'[1]Dati finali'!E$42,FALSE)</f>
        <v>0.11294999999999999</v>
      </c>
      <c r="F20" s="5">
        <f>VLOOKUP($B20,'[1]Dati finali'!$B$4:$O$40,'[1]Dati finali'!G$42,FALSE)</f>
        <v>1.0350877192982457</v>
      </c>
      <c r="G20" s="2">
        <f>VLOOKUP($B20,'[1]Dati finali'!$B$4:$O$40,'[1]Dati finali'!H$42,FALSE)</f>
        <v>0.10078369905956112</v>
      </c>
      <c r="H20" s="4">
        <f>VLOOKUP($B20,'[1]Dati finali'!$B$4:$O$40,'[1]Dati finali'!I$42,FALSE)</f>
        <v>0.71062000000000003</v>
      </c>
      <c r="I20">
        <f>VLOOKUP($B20,'[1]Dati finali'!$B$4:$O$40,'[1]Dati finali'!J$42,FALSE)</f>
        <v>24656.045439859558</v>
      </c>
      <c r="J20">
        <f>VLOOKUP(B20,'[3]Indicator Scores'!$B$1:$D$181,3,FALSE)</f>
        <v>84.6</v>
      </c>
      <c r="K20" s="7"/>
    </row>
    <row r="21" spans="2:11" x14ac:dyDescent="0.35">
      <c r="B21" t="s">
        <v>4</v>
      </c>
      <c r="C21" s="14">
        <f>LN(VLOOKUP($B21,'[1]Dati finali'!$B$4:$O$40,'[1]Dati finali'!$M$42,FALSE))</f>
        <v>-4.6051701859880909</v>
      </c>
      <c r="D21" s="2">
        <f>VLOOKUP($B21,'[1]Dati finali'!$B$4:$O$40,'[1]Dati finali'!C$42,FALSE)</f>
        <v>0.51440529000000002</v>
      </c>
      <c r="E21" s="5">
        <f>VLOOKUP($B21,'[1]Dati finali'!$B$4:$O$40,'[1]Dati finali'!E$42,FALSE)</f>
        <v>0.22807017543859651</v>
      </c>
      <c r="F21" s="5">
        <f>VLOOKUP($B21,'[1]Dati finali'!$B$4:$O$40,'[1]Dati finali'!G$42,FALSE)</f>
        <v>0.92982456140350889</v>
      </c>
      <c r="G21" s="2">
        <f>VLOOKUP($B21,'[1]Dati finali'!$B$4:$O$40,'[1]Dati finali'!H$42,FALSE)</f>
        <v>0.15845754764042702</v>
      </c>
      <c r="H21" s="4">
        <f>VLOOKUP($B21,'[1]Dati finali'!$B$4:$O$40,'[1]Dati finali'!I$42,FALSE)</f>
        <v>0.91535</v>
      </c>
      <c r="I21">
        <f>VLOOKUP($B21,'[1]Dati finali'!$B$4:$O$40,'[1]Dati finali'!J$42,FALSE)</f>
        <v>37964.025726503154</v>
      </c>
      <c r="J21">
        <f>VLOOKUP(B21,'[3]Indicator Scores'!$B$1:$D$181,3,FALSE)</f>
        <v>80.59</v>
      </c>
      <c r="K21" s="7"/>
    </row>
    <row r="22" spans="2:11" x14ac:dyDescent="0.35">
      <c r="B22" t="s">
        <v>0</v>
      </c>
      <c r="C22" s="14">
        <f>LN(VLOOKUP($B22,'[1]Dati finali'!$B$4:$O$40,'[1]Dati finali'!$M$42,FALSE))</f>
        <v>-4.5098600061837661</v>
      </c>
      <c r="D22" s="2">
        <f>VLOOKUP($B22,'[1]Dati finali'!$B$4:$O$40,'[1]Dati finali'!C$42,FALSE)</f>
        <v>0.56714520000000002</v>
      </c>
      <c r="E22" s="5">
        <f>VLOOKUP($B22,'[1]Dati finali'!$B$4:$O$40,'[1]Dati finali'!E$42,FALSE)</f>
        <v>7.6666666666666675E-2</v>
      </c>
      <c r="F22" s="5">
        <f>VLOOKUP($B22,'[1]Dati finali'!$B$4:$O$40,'[1]Dati finali'!G$42,FALSE)</f>
        <v>0.71052631578947378</v>
      </c>
      <c r="G22" s="2">
        <f>VLOOKUP($B22,'[1]Dati finali'!$B$4:$O$40,'[1]Dati finali'!H$42,FALSE)</f>
        <v>0.65241799578693949</v>
      </c>
      <c r="H22" s="4">
        <f>VLOOKUP($B22,'[1]Dati finali'!$B$4:$O$40,'[1]Dati finali'!I$42,FALSE)</f>
        <v>0.81349999999999989</v>
      </c>
      <c r="I22">
        <f>VLOOKUP($B22,'[1]Dati finali'!$B$4:$O$40,'[1]Dati finali'!J$42,FALSE)</f>
        <v>40969.205896074651</v>
      </c>
      <c r="J22">
        <f>VLOOKUP(B22,'[3]Indicator Scores'!$B$1:$D$181,3,FALSE)</f>
        <v>85.06</v>
      </c>
      <c r="K22" s="7"/>
    </row>
    <row r="23" spans="2:11" x14ac:dyDescent="0.35">
      <c r="B23" t="s">
        <v>1</v>
      </c>
      <c r="C23" s="14">
        <f>LN(VLOOKUP($B23,'[1]Dati finali'!$B$4:$O$40,'[1]Dati finali'!$M$42,FALSE))</f>
        <v>-4.4228486291941369</v>
      </c>
      <c r="D23" s="2">
        <f>VLOOKUP($B23,'[1]Dati finali'!$B$4:$O$40,'[1]Dati finali'!C$42,FALSE)</f>
        <v>0.46356799999999998</v>
      </c>
      <c r="E23" s="5">
        <f>VLOOKUP($B23,'[1]Dati finali'!$B$4:$O$40,'[1]Dati finali'!E$42,FALSE)</f>
        <v>0.129</v>
      </c>
      <c r="F23" s="5">
        <f>VLOOKUP($B23,'[1]Dati finali'!$B$4:$O$40,'[1]Dati finali'!G$42,FALSE)</f>
        <v>0.6228070175438597</v>
      </c>
      <c r="G23" s="2">
        <f>VLOOKUP($B23,'[1]Dati finali'!$B$4:$O$40,'[1]Dati finali'!H$42,FALSE)</f>
        <v>0.14652498907518571</v>
      </c>
      <c r="H23" s="4">
        <f>VLOOKUP($B23,'[1]Dati finali'!$B$4:$O$40,'[1]Dati finali'!I$42,FALSE)</f>
        <v>0.82058000000000009</v>
      </c>
      <c r="I23">
        <f>VLOOKUP($B23,'[1]Dati finali'!$B$4:$O$40,'[1]Dati finali'!J$42,FALSE)</f>
        <v>52220.756109073707</v>
      </c>
      <c r="J23">
        <f>VLOOKUP("united states of america",'[3]Indicator Scores'!$B$1:$D$181,3,FALSE)</f>
        <v>84.72</v>
      </c>
      <c r="K23" s="7"/>
    </row>
    <row r="24" spans="2:11" x14ac:dyDescent="0.35">
      <c r="B24" t="s">
        <v>3</v>
      </c>
      <c r="C24" s="14">
        <f>LN(VLOOKUP($B24,'[1]Dati finali'!$B$4:$O$40,'[1]Dati finali'!$M$42,FALSE))</f>
        <v>-4.4228486291941369</v>
      </c>
      <c r="D24" s="2">
        <f>VLOOKUP($B24,'[1]Dati finali'!$B$4:$O$40,'[1]Dati finali'!C$42,FALSE)</f>
        <v>0.47744723999999999</v>
      </c>
      <c r="E24" s="5">
        <f>VLOOKUP($B24,'[1]Dati finali'!$B$4:$O$40,'[1]Dati finali'!E$42,FALSE)</f>
        <v>9.6491228070175447E-2</v>
      </c>
      <c r="F24" s="5">
        <f>VLOOKUP($B24,'[1]Dati finali'!$B$4:$O$40,'[1]Dati finali'!G$42,FALSE)</f>
        <v>1.0701754385964912</v>
      </c>
      <c r="G24" s="2">
        <f>VLOOKUP($B24,'[1]Dati finali'!$B$4:$O$40,'[1]Dati finali'!H$42,FALSE)</f>
        <v>2.8395721925133691E-2</v>
      </c>
      <c r="H24" s="4">
        <f>VLOOKUP($B24,'[1]Dati finali'!$B$4:$O$40,'[1]Dati finali'!I$42,FALSE)</f>
        <v>0.81503000000000003</v>
      </c>
      <c r="I24">
        <f>VLOOKUP($B24,'[1]Dati finali'!$B$4:$O$40,'[1]Dati finali'!J$42,FALSE)</f>
        <v>33627.430244398442</v>
      </c>
      <c r="J24">
        <f>VLOOKUP("south korea",'[3]Indicator Scores'!$B$1:$D$181,3,FALSE)</f>
        <v>70.61</v>
      </c>
      <c r="K24" s="7"/>
    </row>
    <row r="25" spans="2:11" x14ac:dyDescent="0.35">
      <c r="B25" t="s">
        <v>14</v>
      </c>
      <c r="C25" s="14">
        <f>LN(VLOOKUP($B25,'[1]Dati finali'!$B$4:$O$40,'[1]Dati finali'!$M$42,FALSE))</f>
        <v>-4.1997050778799272</v>
      </c>
      <c r="D25" s="2">
        <f>VLOOKUP($B25,'[1]Dati finali'!$B$4:$O$40,'[1]Dati finali'!C$42,FALSE)</f>
        <v>0.28600000000000003</v>
      </c>
      <c r="E25" s="5">
        <f>VLOOKUP($B25,'[1]Dati finali'!$B$4:$O$40,'[1]Dati finali'!E$42,FALSE)</f>
        <v>0.30480000000000002</v>
      </c>
      <c r="F25" s="5">
        <f>VLOOKUP($B25,'[1]Dati finali'!$B$4:$O$40,'[1]Dati finali'!G$42,FALSE)</f>
        <v>1.2192982456140351</v>
      </c>
      <c r="G25" s="2">
        <f>VLOOKUP($B25,'[1]Dati finali'!$B$4:$O$40,'[1]Dati finali'!H$42,FALSE)</f>
        <v>0.29015868125096289</v>
      </c>
      <c r="H25" s="4">
        <f>VLOOKUP($B25,'[1]Dati finali'!$B$4:$O$40,'[1]Dati finali'!I$42,FALSE)</f>
        <v>0.77260999999999991</v>
      </c>
      <c r="I25">
        <f>VLOOKUP($B25,'[1]Dati finali'!$B$4:$O$40,'[1]Dati finali'!J$42,FALSE)</f>
        <v>44420.07979267578</v>
      </c>
      <c r="J25">
        <f>VLOOKUP(B25,'[3]Indicator Scores'!$B$1:$D$181,3,FALSE)</f>
        <v>84.26</v>
      </c>
      <c r="K25" s="7"/>
    </row>
    <row r="26" spans="2:11" x14ac:dyDescent="0.35">
      <c r="B26" t="s">
        <v>13</v>
      </c>
      <c r="C26" s="14">
        <f>LN(VLOOKUP($B26,'[1]Dati finali'!$B$4:$O$40,'[1]Dati finali'!$M$42,FALSE))</f>
        <v>-4.0173835210859723</v>
      </c>
      <c r="D26" s="2">
        <f>VLOOKUP($B26,'[1]Dati finali'!$B$4:$O$40,'[1]Dati finali'!C$42,FALSE)</f>
        <v>0.35200000000000004</v>
      </c>
      <c r="E26" s="5">
        <f>VLOOKUP($B26,'[1]Dati finali'!$B$4:$O$40,'[1]Dati finali'!E$42,FALSE)</f>
        <v>0.17230000000000001</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VLOOKUP(B26,'[3]Indicator Scores'!$B$1:$D$181,3,FALSE)</f>
        <v>88.2</v>
      </c>
      <c r="K26" s="7"/>
    </row>
    <row r="27" spans="2:11" x14ac:dyDescent="0.35">
      <c r="B27" t="s">
        <v>22</v>
      </c>
      <c r="C27" s="14">
        <f>LN(VLOOKUP($B27,'[1]Dati finali'!$B$4:$O$40,'[1]Dati finali'!$M$42,FALSE))</f>
        <v>-3.9633162998156966</v>
      </c>
      <c r="D27" s="2">
        <f>VLOOKUP($B27,'[1]Dati finali'!$B$4:$O$40,'[1]Dati finali'!C$42,FALSE)</f>
        <v>0.39899999999999997</v>
      </c>
      <c r="E27" s="5">
        <f>VLOOKUP($B27,'[1]Dati finali'!$B$4:$O$40,'[1]Dati finali'!E$42,FALSE)</f>
        <v>0.16165000000000002</v>
      </c>
      <c r="F27" s="5">
        <f>VLOOKUP($B27,'[1]Dati finali'!$B$4:$O$40,'[1]Dati finali'!G$42,FALSE)</f>
        <v>1.0438596491228072</v>
      </c>
      <c r="G27" s="2">
        <f>VLOOKUP($B27,'[1]Dati finali'!$B$4:$O$40,'[1]Dati finali'!H$42,FALSE)</f>
        <v>0.19813043478260869</v>
      </c>
      <c r="H27" s="4">
        <f>VLOOKUP($B27,'[1]Dati finali'!$B$4:$O$40,'[1]Dati finali'!I$42,FALSE)</f>
        <v>0.90727000000000002</v>
      </c>
      <c r="I27">
        <f>VLOOKUP($B27,'[1]Dati finali'!$B$4:$O$40,'[1]Dati finali'!J$42,FALSE)</f>
        <v>91004.175298679198</v>
      </c>
      <c r="J27">
        <f>VLOOKUP(B27,'[3]Indicator Scores'!$B$1:$D$181,3,FALSE)</f>
        <v>86.58</v>
      </c>
      <c r="K27" s="7"/>
    </row>
    <row r="28" spans="2:11" x14ac:dyDescent="0.35">
      <c r="B28" t="s">
        <v>34</v>
      </c>
      <c r="C28" s="14">
        <f>LN(VLOOKUP($B28,'[1]Dati finali'!$B$4:$O$40,'[1]Dati finali'!$M$42,FALSE))</f>
        <v>-3.9633162998156966</v>
      </c>
      <c r="D28" s="2">
        <f>VLOOKUP($B28,'[1]Dati finali'!$B$4:$O$40,'[1]Dati finali'!C$42,FALSE)</f>
        <v>0.42799999999999999</v>
      </c>
      <c r="E28" s="5">
        <f>VLOOKUP($B28,'[1]Dati finali'!$B$4:$O$40,'[1]Dati finali'!E$42,FALSE)</f>
        <v>0.18109999999999998</v>
      </c>
      <c r="F28" s="5">
        <f>VLOOKUP($B28,'[1]Dati finali'!$B$4:$O$40,'[1]Dati finali'!G$42,FALSE)</f>
        <v>1.2807017543859649</v>
      </c>
      <c r="G28" s="2">
        <f>VLOOKUP($B28,'[1]Dati finali'!$B$4:$O$40,'[1]Dati finali'!H$42,FALSE)</f>
        <v>0.24521508544490278</v>
      </c>
      <c r="H28" s="4">
        <f>VLOOKUP($B28,'[1]Dati finali'!$B$4:$O$40,'[1]Dati finali'!I$42,FALSE)</f>
        <v>0.83143</v>
      </c>
      <c r="I28">
        <f>VLOOKUP($B28,'[1]Dati finali'!$B$4:$O$40,'[1]Dati finali'!J$42,FALSE)</f>
        <v>37955.073294435715</v>
      </c>
      <c r="J28">
        <f>VLOOKUP(B28,'[3]Indicator Scores'!$B$1:$D$181,3,FALSE)</f>
        <v>87.38</v>
      </c>
      <c r="K28" s="7"/>
    </row>
    <row r="29" spans="2:11" x14ac:dyDescent="0.35">
      <c r="B29" t="s">
        <v>27</v>
      </c>
      <c r="C29" s="14">
        <f>LN(VLOOKUP($B29,'[1]Dati finali'!$B$4:$O$40,'[1]Dati finali'!$M$42,FALSE))</f>
        <v>-3.9633162998156966</v>
      </c>
      <c r="D29" s="2">
        <f>VLOOKUP($B29,'[1]Dati finali'!$B$4:$O$40,'[1]Dati finali'!C$42,FALSE)</f>
        <v>0.24</v>
      </c>
      <c r="E29" s="5">
        <f>VLOOKUP($B29,'[1]Dati finali'!$B$4:$O$40,'[1]Dati finali'!E$42,FALSE)</f>
        <v>0.22570000000000001</v>
      </c>
      <c r="F29" s="5">
        <f>VLOOKUP($B29,'[1]Dati finali'!$B$4:$O$40,'[1]Dati finali'!G$42,FALSE)</f>
        <v>1.3508771929824563</v>
      </c>
      <c r="G29" s="2">
        <f>VLOOKUP($B29,'[1]Dati finali'!$B$4:$O$40,'[1]Dati finali'!H$42,FALSE)</f>
        <v>0.53502487562189049</v>
      </c>
      <c r="H29" s="4">
        <f>VLOOKUP($B29,'[1]Dati finali'!$B$4:$O$40,'[1]Dati finali'!I$42,FALSE)</f>
        <v>0.64651999999999998</v>
      </c>
      <c r="I29">
        <f>VLOOKUP($B29,'[1]Dati finali'!$B$4:$O$40,'[1]Dati finali'!J$42,FALSE)</f>
        <v>27783.081655469832</v>
      </c>
      <c r="J29">
        <f>VLOOKUP(B29,'[3]Indicator Scores'!$B$1:$D$181,3,FALSE)</f>
        <v>88.63</v>
      </c>
      <c r="K29" s="7"/>
    </row>
    <row r="30" spans="2:11" x14ac:dyDescent="0.35">
      <c r="B30" t="s">
        <v>5</v>
      </c>
      <c r="C30" s="14">
        <f>LN(VLOOKUP($B30,'[1]Dati finali'!$B$4:$O$40,'[1]Dati finali'!$M$42,FALSE))</f>
        <v>-3.912023005428146</v>
      </c>
      <c r="D30" s="2">
        <f>VLOOKUP($B30,'[1]Dati finali'!$B$4:$O$40,'[1]Dati finali'!C$42,FALSE)</f>
        <v>0.32400000000000001</v>
      </c>
      <c r="E30" s="5">
        <f>VLOOKUP($B30,'[1]Dati finali'!$B$4:$O$40,'[1]Dati finali'!E$42,FALSE)</f>
        <v>0.19640000000000002</v>
      </c>
      <c r="F30" s="5">
        <f>VLOOKUP($B30,'[1]Dati finali'!$B$4:$O$40,'[1]Dati finali'!G$42,FALSE)</f>
        <v>1.0526315789473684</v>
      </c>
      <c r="G30" s="2">
        <f>VLOOKUP($B30,'[1]Dati finali'!$B$4:$O$40,'[1]Dati finali'!H$42,FALSE)</f>
        <v>0.74774668630338736</v>
      </c>
      <c r="H30" s="4">
        <f>VLOOKUP($B30,'[1]Dati finali'!$B$4:$O$40,'[1]Dati finali'!I$42,FALSE)</f>
        <v>0.58094000000000001</v>
      </c>
      <c r="I30">
        <f>VLOOKUP($B30,'[1]Dati finali'!$B$4:$O$40,'[1]Dati finali'!J$42,FALSE)</f>
        <v>45962.942412958422</v>
      </c>
      <c r="J30">
        <f>VLOOKUP(B30,'[3]Indicator Scores'!$B$1:$D$181,3,FALSE)</f>
        <v>86.64</v>
      </c>
      <c r="K30" s="7"/>
    </row>
    <row r="31" spans="2:11" x14ac:dyDescent="0.35">
      <c r="B31" t="s">
        <v>24</v>
      </c>
      <c r="C31" s="14">
        <f>LN(VLOOKUP($B31,'[1]Dati finali'!$B$4:$O$40,'[1]Dati finali'!$M$42,FALSE))</f>
        <v>-3.8167128256238212</v>
      </c>
      <c r="D31" s="2">
        <f>VLOOKUP($B31,'[1]Dati finali'!$B$4:$O$40,'[1]Dati finali'!C$42,FALSE)</f>
        <v>0.37200000000000005</v>
      </c>
      <c r="E31" s="5">
        <f>VLOOKUP($B31,'[1]Dati finali'!$B$4:$O$40,'[1]Dati finali'!E$42,FALSE)</f>
        <v>0.15589999999999998</v>
      </c>
      <c r="F31" s="5">
        <f>VLOOKUP($B31,'[1]Dati finali'!$B$4:$O$40,'[1]Dati finali'!G$42,FALSE)</f>
        <v>1.4736842105263159</v>
      </c>
      <c r="G31" s="2">
        <f>VLOOKUP($B31,'[1]Dati finali'!$B$4:$O$40,'[1]Dati finali'!H$42,FALSE)</f>
        <v>0.12103298611111112</v>
      </c>
      <c r="H31" s="4">
        <f>VLOOKUP($B31,'[1]Dati finali'!$B$4:$O$40,'[1]Dati finali'!I$42,FALSE)</f>
        <v>0.91076999999999997</v>
      </c>
      <c r="I31">
        <f>VLOOKUP($B31,'[1]Dati finali'!$B$4:$O$40,'[1]Dati finali'!J$42,FALSE)</f>
        <v>46055.498481981653</v>
      </c>
      <c r="J31">
        <f>VLOOKUP(B31,'[3]Indicator Scores'!$B$1:$D$181,3,FALSE)</f>
        <v>82.03</v>
      </c>
      <c r="K31" s="7"/>
    </row>
    <row r="32" spans="2:11" x14ac:dyDescent="0.35">
      <c r="B32" t="s">
        <v>12</v>
      </c>
      <c r="C32" s="14">
        <f>LN(VLOOKUP($B32,'[1]Dati finali'!$B$4:$O$40,'[1]Dati finali'!$M$42,FALSE))</f>
        <v>-3.6496587409606551</v>
      </c>
      <c r="D32" s="2">
        <f>VLOOKUP($B32,'[1]Dati finali'!$B$4:$O$40,'[1]Dati finali'!C$42,FALSE)</f>
        <v>0.43700000000000006</v>
      </c>
      <c r="E32" s="5">
        <f>VLOOKUP($B32,'[1]Dati finali'!$B$4:$O$40,'[1]Dati finali'!E$42,FALSE)</f>
        <v>0.15899999999999997</v>
      </c>
      <c r="F32" s="5">
        <f>VLOOKUP($B32,'[1]Dati finali'!$B$4:$O$40,'[1]Dati finali'!G$42,FALSE)</f>
        <v>1.2719298245614037</v>
      </c>
      <c r="G32" s="2">
        <f>VLOOKUP($B32,'[1]Dati finali'!$B$4:$O$40,'[1]Dati finali'!H$42,FALSE)</f>
        <v>0.4419622093023256</v>
      </c>
      <c r="H32" s="4">
        <f>VLOOKUP($B32,'[1]Dati finali'!$B$4:$O$40,'[1]Dati finali'!I$42,FALSE)</f>
        <v>0.85325000000000006</v>
      </c>
      <c r="I32">
        <f>VLOOKUP($B32,'[1]Dati finali'!$B$4:$O$40,'[1]Dati finali'!J$42,FALSE)</f>
        <v>39356.000800448739</v>
      </c>
      <c r="J32">
        <f>VLOOKUP(B32,'[3]Indicator Scores'!$B$1:$D$181,3,FALSE)</f>
        <v>90.68</v>
      </c>
      <c r="K32" s="7"/>
    </row>
    <row r="33" spans="2:11" x14ac:dyDescent="0.35">
      <c r="B33" t="s">
        <v>33</v>
      </c>
      <c r="C33" s="14">
        <f>LN(VLOOKUP($B33,'[1]Dati finali'!$B$4:$O$40,'[1]Dati finali'!$M$42,FALSE))</f>
        <v>-3.6119184129778081</v>
      </c>
      <c r="D33" s="2">
        <f>VLOOKUP($B33,'[1]Dati finali'!$B$4:$O$40,'[1]Dati finali'!C$42,FALSE)</f>
        <v>0.42599999999999999</v>
      </c>
      <c r="E33" s="5">
        <f>VLOOKUP($B33,'[1]Dati finali'!$B$4:$O$40,'[1]Dati finali'!E$42,FALSE)</f>
        <v>0.17543859649122809</v>
      </c>
      <c r="F33" s="5">
        <f>VLOOKUP($B33,'[1]Dati finali'!$B$4:$O$40,'[1]Dati finali'!G$42,FALSE)</f>
        <v>1.2719298245614037</v>
      </c>
      <c r="G33" s="2">
        <f>VLOOKUP($B33,'[1]Dati finali'!$B$4:$O$40,'[1]Dati finali'!H$42,FALSE)</f>
        <v>0.56096439169139467</v>
      </c>
      <c r="H33" s="4">
        <f>VLOOKUP($B33,'[1]Dati finali'!$B$4:$O$40,'[1]Dati finali'!I$42,FALSE)</f>
        <v>0.73760999999999999</v>
      </c>
      <c r="I33">
        <f>VLOOKUP($B33,'[1]Dati finali'!$B$4:$O$40,'[1]Dati finali'!J$42,FALSE)</f>
        <v>56765.024125018397</v>
      </c>
      <c r="J33">
        <f>VLOOKUP(B33,'[3]Indicator Scores'!$B$1:$D$181,3,FALSE)</f>
        <v>86.93</v>
      </c>
      <c r="K33" s="7"/>
    </row>
    <row r="34" spans="2:11" x14ac:dyDescent="0.35">
      <c r="B34" t="s">
        <v>10</v>
      </c>
      <c r="C34" s="14">
        <f>LN(VLOOKUP($B34,'[1]Dati finali'!$B$4:$O$40,'[1]Dati finali'!$M$42,FALSE))</f>
        <v>-3.6119184129778077</v>
      </c>
      <c r="D34" s="2">
        <f>VLOOKUP($B34,'[1]Dati finali'!$B$4:$O$40,'[1]Dati finali'!C$42,FALSE)</f>
        <v>0.39100000000000001</v>
      </c>
      <c r="E34" s="5">
        <f>VLOOKUP($B34,'[1]Dati finali'!$B$4:$O$40,'[1]Dati finali'!E$42,FALSE)</f>
        <v>0.30295</v>
      </c>
      <c r="F34" s="5">
        <f>VLOOKUP($B34,'[1]Dati finali'!$B$4:$O$40,'[1]Dati finali'!G$42,FALSE)</f>
        <v>1.3596491228070178</v>
      </c>
      <c r="G34" s="2">
        <f>VLOOKUP($B34,'[1]Dati finali'!$B$4:$O$40,'[1]Dati finali'!H$42,FALSE)</f>
        <v>0.60297712418300653</v>
      </c>
      <c r="H34" s="4">
        <f>VLOOKUP($B34,'[1]Dati finali'!$B$4:$O$40,'[1]Dati finali'!I$42,FALSE)</f>
        <v>0.87757000000000007</v>
      </c>
      <c r="I34">
        <f>VLOOKUP($B34,'[1]Dati finali'!$B$4:$O$40,'[1]Dati finali'!J$42,FALSE)</f>
        <v>45056.267280748551</v>
      </c>
      <c r="J34">
        <f>VLOOKUP(B34,'[3]Indicator Scores'!$B$1:$D$181,3,FALSE)</f>
        <v>89.21</v>
      </c>
      <c r="K34" s="7"/>
    </row>
    <row r="35" spans="2:11" x14ac:dyDescent="0.35">
      <c r="B35" t="s">
        <v>32</v>
      </c>
      <c r="C35" s="14">
        <f>LN(VLOOKUP($B35,'[1]Dati finali'!$B$4:$O$40,'[1]Dati finali'!$M$42,FALSE))</f>
        <v>-2.9374633654300153</v>
      </c>
      <c r="D35" s="2">
        <f>VLOOKUP($B35,'[1]Dati finali'!$B$4:$O$40,'[1]Dati finali'!C$42,FALSE)</f>
        <v>0.41899999999999998</v>
      </c>
      <c r="E35" s="5">
        <f>VLOOKUP($B35,'[1]Dati finali'!$B$4:$O$40,'[1]Dati finali'!E$42,FALSE)</f>
        <v>0.19645000000000001</v>
      </c>
      <c r="F35" s="5">
        <f>VLOOKUP($B35,'[1]Dati finali'!$B$4:$O$40,'[1]Dati finali'!G$42,FALSE)</f>
        <v>1.2456140350877194</v>
      </c>
      <c r="G35" s="2">
        <f>VLOOKUP($B35,'[1]Dati finali'!$B$4:$O$40,'[1]Dati finali'!H$42,FALSE)</f>
        <v>0.57096156310057655</v>
      </c>
      <c r="H35" s="4">
        <f>VLOOKUP($B35,'[1]Dati finali'!$B$4:$O$40,'[1]Dati finali'!I$42,FALSE)</f>
        <v>0.87146000000000001</v>
      </c>
      <c r="I35">
        <f>VLOOKUP($B35,'[1]Dati finali'!$B$4:$O$40,'[1]Dati finali'!J$42,FALSE)</f>
        <v>44042.249785595603</v>
      </c>
      <c r="J35">
        <f>VLOOKUP(B35,'[3]Indicator Scores'!$B$1:$D$181,3,FALSE)</f>
        <v>90.43</v>
      </c>
      <c r="K35" s="7"/>
    </row>
    <row r="36" spans="2:11" x14ac:dyDescent="0.35">
      <c r="B36" t="s">
        <v>17</v>
      </c>
      <c r="C36" s="14">
        <f>LN(VLOOKUP($B36,'[1]Dati finali'!$B$4:$O$40,'[1]Dati finali'!$M$42,FALSE))</f>
        <v>-1.9661128563728327</v>
      </c>
      <c r="D36" s="2">
        <f>VLOOKUP($B36,'[1]Dati finali'!$B$4:$O$40,'[1]Dati finali'!C$42,FALSE)</f>
        <v>0.42499999999999999</v>
      </c>
      <c r="E36" s="5">
        <f>VLOOKUP($B36,'[1]Dati finali'!$B$4:$O$40,'[1]Dati finali'!E$42,FALSE)</f>
        <v>0.15579999999999999</v>
      </c>
      <c r="F36" s="5">
        <f>VLOOKUP($B36,'[1]Dati finali'!$B$4:$O$40,'[1]Dati finali'!G$42,FALSE)</f>
        <v>1.4824561403508774</v>
      </c>
      <c r="G36" s="2">
        <f>VLOOKUP($B36,'[1]Dati finali'!$B$4:$O$40,'[1]Dati finali'!H$42,FALSE)</f>
        <v>0.99986000000000008</v>
      </c>
      <c r="H36" s="4">
        <f>VLOOKUP($B36,'[1]Dati finali'!$B$4:$O$40,'[1]Dati finali'!I$42,FALSE)</f>
        <v>0.93772999999999995</v>
      </c>
      <c r="I36">
        <f>VLOOKUP($B36,'[1]Dati finali'!$B$4:$O$40,'[1]Dati finali'!J$42,FALSE)</f>
        <v>46625.174468334641</v>
      </c>
      <c r="J36">
        <f>VLOOKUP(B36,'[3]Indicator Scores'!$B$1:$D$181,3,FALSE)</f>
        <v>90.51</v>
      </c>
      <c r="K36" s="7"/>
    </row>
    <row r="37" spans="2:11" x14ac:dyDescent="0.35">
      <c r="B37" t="s">
        <v>25</v>
      </c>
      <c r="C37" s="14">
        <f>LN(VLOOKUP($B37,'[1]Dati finali'!$B$4:$O$40,'[1]Dati finali'!$M$42,FALSE))</f>
        <v>-0.93649343919167449</v>
      </c>
      <c r="D37" s="2">
        <f>VLOOKUP($B37,'[1]Dati finali'!$B$4:$O$40,'[1]Dati finali'!C$42,FALSE)</f>
        <v>0.43200000000000005</v>
      </c>
      <c r="E37" s="5">
        <f>VLOOKUP($B37,'[1]Dati finali'!$B$4:$O$40,'[1]Dati finali'!E$42,FALSE)</f>
        <v>0.16239999999999999</v>
      </c>
      <c r="F37" s="5">
        <f>VLOOKUP($B37,'[1]Dati finali'!$B$4:$O$40,'[1]Dati finali'!G$42,FALSE)</f>
        <v>1.56140350877193</v>
      </c>
      <c r="G37" s="2">
        <f>VLOOKUP($B37,'[1]Dati finali'!$B$4:$O$40,'[1]Dati finali'!H$42,FALSE)</f>
        <v>0.97569731543624161</v>
      </c>
      <c r="H37" s="4">
        <f>VLOOKUP($B37,'[1]Dati finali'!$B$4:$O$40,'[1]Dati finali'!I$42,FALSE)</f>
        <v>0.81870999999999994</v>
      </c>
      <c r="I37">
        <f>VLOOKUP($B37,'[1]Dati finali'!$B$4:$O$40,'[1]Dati finali'!J$42,FALSE)</f>
        <v>53872.17663996949</v>
      </c>
      <c r="J37">
        <f>VLOOKUP(B37,'[3]Indicator Scores'!$B$1:$D$181,3,FALSE)</f>
        <v>86.9</v>
      </c>
      <c r="K37" s="7"/>
    </row>
    <row r="41" spans="2:11" x14ac:dyDescent="0.35">
      <c r="B41" t="s">
        <v>46</v>
      </c>
    </row>
    <row r="42" spans="2:11" ht="15" thickBot="1" x14ac:dyDescent="0.4"/>
    <row r="43" spans="2:11" x14ac:dyDescent="0.35">
      <c r="B43" s="39" t="s">
        <v>47</v>
      </c>
      <c r="C43" s="39"/>
    </row>
    <row r="44" spans="2:11" x14ac:dyDescent="0.35">
      <c r="B44" s="36" t="s">
        <v>48</v>
      </c>
      <c r="C44" s="36">
        <v>0.83775333406421137</v>
      </c>
    </row>
    <row r="45" spans="2:11" x14ac:dyDescent="0.35">
      <c r="B45" s="36" t="s">
        <v>49</v>
      </c>
      <c r="C45" s="36">
        <v>0.70183064873570222</v>
      </c>
    </row>
    <row r="46" spans="2:11" x14ac:dyDescent="0.35">
      <c r="B46" s="36" t="s">
        <v>50</v>
      </c>
      <c r="C46" s="45">
        <v>0.62155428493377585</v>
      </c>
    </row>
    <row r="47" spans="2:11" x14ac:dyDescent="0.35">
      <c r="B47" s="36" t="s">
        <v>51</v>
      </c>
      <c r="C47" s="36">
        <v>0.74565121709953486</v>
      </c>
    </row>
    <row r="48" spans="2:11" ht="15" thickBot="1" x14ac:dyDescent="0.4">
      <c r="B48" s="37" t="s">
        <v>52</v>
      </c>
      <c r="C48" s="37">
        <v>34</v>
      </c>
    </row>
    <row r="50" spans="2:10" ht="15" thickBot="1" x14ac:dyDescent="0.4">
      <c r="B50" t="s">
        <v>53</v>
      </c>
    </row>
    <row r="51" spans="2:10" x14ac:dyDescent="0.35">
      <c r="B51" s="38"/>
      <c r="C51" s="38" t="s">
        <v>58</v>
      </c>
      <c r="D51" s="38" t="s">
        <v>59</v>
      </c>
      <c r="E51" s="38" t="s">
        <v>60</v>
      </c>
      <c r="F51" s="38" t="s">
        <v>61</v>
      </c>
      <c r="G51" s="38" t="s">
        <v>62</v>
      </c>
    </row>
    <row r="52" spans="2:10" x14ac:dyDescent="0.35">
      <c r="B52" s="36" t="s">
        <v>54</v>
      </c>
      <c r="C52" s="36">
        <v>7</v>
      </c>
      <c r="D52" s="36">
        <v>34.026253992417459</v>
      </c>
      <c r="E52" s="36">
        <v>4.8608934274882083</v>
      </c>
      <c r="F52" s="36">
        <v>8.7426811018420931</v>
      </c>
      <c r="G52" s="36">
        <v>1.6443131577595873E-5</v>
      </c>
    </row>
    <row r="53" spans="2:10" x14ac:dyDescent="0.35">
      <c r="B53" s="36" t="s">
        <v>55</v>
      </c>
      <c r="C53" s="36">
        <v>26</v>
      </c>
      <c r="D53" s="36">
        <v>14.455889176612459</v>
      </c>
      <c r="E53" s="36">
        <v>0.5559957375620177</v>
      </c>
      <c r="F53" s="36"/>
      <c r="G53" s="36"/>
    </row>
    <row r="54" spans="2:10" ht="15" thickBot="1" x14ac:dyDescent="0.4">
      <c r="B54" s="37" t="s">
        <v>56</v>
      </c>
      <c r="C54" s="37">
        <v>33</v>
      </c>
      <c r="D54" s="37">
        <v>48.482143169029918</v>
      </c>
      <c r="E54" s="37"/>
      <c r="F54" s="37"/>
      <c r="G54" s="37"/>
    </row>
    <row r="55" spans="2:10" ht="15" thickBot="1" x14ac:dyDescent="0.4"/>
    <row r="56" spans="2:10" x14ac:dyDescent="0.35">
      <c r="B56" s="38"/>
      <c r="C56" s="38" t="s">
        <v>63</v>
      </c>
      <c r="D56" s="38" t="s">
        <v>51</v>
      </c>
      <c r="E56" s="38" t="s">
        <v>64</v>
      </c>
      <c r="F56" s="38" t="s">
        <v>65</v>
      </c>
      <c r="G56" s="38" t="s">
        <v>66</v>
      </c>
      <c r="H56" s="38" t="s">
        <v>67</v>
      </c>
      <c r="I56" s="38" t="s">
        <v>68</v>
      </c>
      <c r="J56" s="38" t="s">
        <v>69</v>
      </c>
    </row>
    <row r="57" spans="2:10" x14ac:dyDescent="0.35">
      <c r="B57" s="36" t="s">
        <v>57</v>
      </c>
      <c r="C57" s="36">
        <v>-9.017935118222864</v>
      </c>
      <c r="D57" s="36">
        <v>3.5112617267030433</v>
      </c>
      <c r="E57" s="36">
        <v>-2.5682890710315696</v>
      </c>
      <c r="F57" s="36">
        <v>1.6314176508671435E-2</v>
      </c>
      <c r="G57" s="36">
        <v>-16.235436964240975</v>
      </c>
      <c r="H57" s="36">
        <v>-1.800433272204752</v>
      </c>
      <c r="I57" s="36">
        <v>-16.235436964240975</v>
      </c>
      <c r="J57" s="36">
        <v>-1.800433272204752</v>
      </c>
    </row>
    <row r="58" spans="2:10" x14ac:dyDescent="0.35">
      <c r="B58" s="36" t="s">
        <v>35</v>
      </c>
      <c r="C58" s="36">
        <v>3.1135302899553641</v>
      </c>
      <c r="D58" s="36">
        <v>1.8692661644352566</v>
      </c>
      <c r="E58" s="36">
        <v>1.6656431005886339</v>
      </c>
      <c r="F58" s="36">
        <v>0.10778989689333765</v>
      </c>
      <c r="G58" s="36">
        <v>-0.72880133970035565</v>
      </c>
      <c r="H58" s="36">
        <v>6.9558619196110838</v>
      </c>
      <c r="I58" s="36">
        <v>-0.72880133970035565</v>
      </c>
      <c r="J58" s="36">
        <v>6.9558619196110838</v>
      </c>
    </row>
    <row r="59" spans="2:10" x14ac:dyDescent="0.35">
      <c r="B59" s="36" t="s">
        <v>37</v>
      </c>
      <c r="C59" s="36">
        <v>-2.0176874899571491</v>
      </c>
      <c r="D59" s="36">
        <v>2.6916310683424598</v>
      </c>
      <c r="E59" s="36">
        <v>-0.74961517337502959</v>
      </c>
      <c r="F59" s="36">
        <v>0.4602159450559119</v>
      </c>
      <c r="G59" s="36">
        <v>-7.5504143889008422</v>
      </c>
      <c r="H59" s="36">
        <v>3.515039408986544</v>
      </c>
      <c r="I59" s="36">
        <v>-7.5504143889008422</v>
      </c>
      <c r="J59" s="36">
        <v>3.515039408986544</v>
      </c>
    </row>
    <row r="60" spans="2:10" x14ac:dyDescent="0.35">
      <c r="B60" s="36" t="s">
        <v>39</v>
      </c>
      <c r="C60" s="36">
        <v>1.8572702545152127</v>
      </c>
      <c r="D60" s="36">
        <v>0.84096343757716796</v>
      </c>
      <c r="E60" s="36">
        <v>2.2085029759035</v>
      </c>
      <c r="F60" s="45">
        <v>3.6228719892054916E-2</v>
      </c>
      <c r="G60" s="36">
        <v>0.12864515175303581</v>
      </c>
      <c r="H60" s="36">
        <v>3.5858953572773897</v>
      </c>
      <c r="I60" s="36">
        <v>0.12864515175303581</v>
      </c>
      <c r="J60" s="36">
        <v>3.5858953572773897</v>
      </c>
    </row>
    <row r="61" spans="2:10" x14ac:dyDescent="0.35">
      <c r="B61" s="36" t="s">
        <v>40</v>
      </c>
      <c r="C61" s="36">
        <v>2.2041767225159137</v>
      </c>
      <c r="D61" s="36">
        <v>0.68528206797041458</v>
      </c>
      <c r="E61" s="36">
        <v>3.2164517729815656</v>
      </c>
      <c r="F61" s="45">
        <v>3.4586749040843722E-3</v>
      </c>
      <c r="G61" s="36">
        <v>0.79555925802866012</v>
      </c>
      <c r="H61" s="36">
        <v>3.6127941870031672</v>
      </c>
      <c r="I61" s="36">
        <v>0.79555925802866012</v>
      </c>
      <c r="J61" s="36">
        <v>3.6127941870031672</v>
      </c>
    </row>
    <row r="62" spans="2:10" x14ac:dyDescent="0.35">
      <c r="B62" s="36" t="s">
        <v>41</v>
      </c>
      <c r="C62" s="36">
        <v>1.3916940791172177</v>
      </c>
      <c r="D62" s="36">
        <v>1.3203036695633483</v>
      </c>
      <c r="E62" s="36">
        <v>1.0540712043748841</v>
      </c>
      <c r="F62" s="36">
        <v>0.30154777039490582</v>
      </c>
      <c r="G62" s="36">
        <v>-1.3222289816184569</v>
      </c>
      <c r="H62" s="36">
        <v>4.1056171398528924</v>
      </c>
      <c r="I62" s="36">
        <v>-1.3222289816184569</v>
      </c>
      <c r="J62" s="36">
        <v>4.1056171398528924</v>
      </c>
    </row>
    <row r="63" spans="2:10" x14ac:dyDescent="0.35">
      <c r="B63" s="36" t="s">
        <v>42</v>
      </c>
      <c r="C63" s="36">
        <v>2.1435951332842263E-5</v>
      </c>
      <c r="D63" s="36">
        <v>1.1187355355738592E-5</v>
      </c>
      <c r="E63" s="36">
        <v>1.9160874622478687</v>
      </c>
      <c r="F63" s="45">
        <v>6.6410440368303722E-2</v>
      </c>
      <c r="G63" s="36">
        <v>-1.5599869414374259E-6</v>
      </c>
      <c r="H63" s="36">
        <v>4.4431889607121951E-5</v>
      </c>
      <c r="I63" s="36">
        <v>-1.5599869414374259E-6</v>
      </c>
      <c r="J63" s="36">
        <v>4.4431889607121951E-5</v>
      </c>
    </row>
    <row r="64" spans="2:10" ht="15" thickBot="1" x14ac:dyDescent="0.4">
      <c r="B64" s="37" t="s">
        <v>137</v>
      </c>
      <c r="C64" s="46">
        <v>-1.3465084725880318E-2</v>
      </c>
      <c r="D64" s="37">
        <v>4.024117436312602E-2</v>
      </c>
      <c r="E64" s="37">
        <v>-0.33460963649755476</v>
      </c>
      <c r="F64" s="37">
        <v>0.74060396521135829</v>
      </c>
      <c r="G64" s="37">
        <v>-9.6182003274846717E-2</v>
      </c>
      <c r="H64" s="37">
        <v>6.9251833823086084E-2</v>
      </c>
      <c r="I64" s="37">
        <v>-9.6182003274846717E-2</v>
      </c>
      <c r="J64" s="37">
        <v>6.9251833823086084E-2</v>
      </c>
    </row>
    <row r="68" spans="2:4" x14ac:dyDescent="0.35">
      <c r="B68" t="s">
        <v>70</v>
      </c>
    </row>
    <row r="69" spans="2:4" ht="15" thickBot="1" x14ac:dyDescent="0.4"/>
    <row r="70" spans="2:4" x14ac:dyDescent="0.35">
      <c r="B70" s="38" t="s">
        <v>71</v>
      </c>
      <c r="C70" s="38" t="s">
        <v>77</v>
      </c>
      <c r="D70" s="38" t="s">
        <v>73</v>
      </c>
    </row>
    <row r="71" spans="2:4" x14ac:dyDescent="0.35">
      <c r="B71" s="36">
        <v>1</v>
      </c>
      <c r="C71" s="36">
        <v>-5.8462158695638147</v>
      </c>
      <c r="D71" s="36">
        <v>-0.36839222885837675</v>
      </c>
    </row>
    <row r="72" spans="2:4" x14ac:dyDescent="0.35">
      <c r="B72" s="36">
        <v>2</v>
      </c>
      <c r="C72" s="36">
        <v>-5.5459876923097173</v>
      </c>
      <c r="D72" s="36">
        <v>-0.66862040611247409</v>
      </c>
    </row>
    <row r="73" spans="2:4" x14ac:dyDescent="0.35">
      <c r="B73" s="36">
        <v>3</v>
      </c>
      <c r="C73" s="36">
        <v>-4.8047179535481597</v>
      </c>
      <c r="D73" s="36">
        <v>-1.4098901448740317</v>
      </c>
    </row>
    <row r="74" spans="2:4" x14ac:dyDescent="0.35">
      <c r="B74" s="36">
        <v>4</v>
      </c>
      <c r="C74" s="36">
        <v>-4.8359164718444951</v>
      </c>
      <c r="D74" s="36">
        <v>-1.3786916265776963</v>
      </c>
    </row>
    <row r="75" spans="2:4" x14ac:dyDescent="0.35">
      <c r="B75" s="36">
        <v>5</v>
      </c>
      <c r="C75" s="36">
        <v>-6.0454881269402536</v>
      </c>
      <c r="D75" s="36">
        <v>-0.1691199714819378</v>
      </c>
    </row>
    <row r="76" spans="2:4" x14ac:dyDescent="0.35">
      <c r="B76" s="36">
        <v>6</v>
      </c>
      <c r="C76" s="36">
        <v>-4.6183329345358022</v>
      </c>
      <c r="D76" s="36">
        <v>-1.1908100557782255</v>
      </c>
    </row>
    <row r="77" spans="2:4" x14ac:dyDescent="0.35">
      <c r="B77" s="36">
        <v>7</v>
      </c>
      <c r="C77" s="36">
        <v>-5.7868406813773818</v>
      </c>
      <c r="D77" s="36">
        <v>-2.2302308936645865E-2</v>
      </c>
    </row>
    <row r="78" spans="2:4" x14ac:dyDescent="0.35">
      <c r="B78" s="36">
        <v>8</v>
      </c>
      <c r="C78" s="36">
        <v>-5.8844246580530726</v>
      </c>
      <c r="D78" s="36">
        <v>0.36296374019082656</v>
      </c>
    </row>
    <row r="79" spans="2:4" x14ac:dyDescent="0.35">
      <c r="B79" s="36">
        <v>9</v>
      </c>
      <c r="C79" s="36">
        <v>-5.0595019886068009</v>
      </c>
      <c r="D79" s="36">
        <v>-0.46195892925544513</v>
      </c>
    </row>
    <row r="80" spans="2:4" x14ac:dyDescent="0.35">
      <c r="B80" s="36">
        <v>10</v>
      </c>
      <c r="C80" s="36">
        <v>-5.7068998748819162</v>
      </c>
      <c r="D80" s="36">
        <v>0.18543895701967017</v>
      </c>
    </row>
    <row r="81" spans="2:4" x14ac:dyDescent="0.35">
      <c r="B81" s="36">
        <v>11</v>
      </c>
      <c r="C81" s="36">
        <v>-4.4571671206561794</v>
      </c>
      <c r="D81" s="36">
        <v>-0.65882868909790293</v>
      </c>
    </row>
    <row r="82" spans="2:4" x14ac:dyDescent="0.35">
      <c r="B82" s="36">
        <v>12</v>
      </c>
      <c r="C82" s="36">
        <v>-4.8695848744996901</v>
      </c>
      <c r="D82" s="36">
        <v>-0.24641093525439217</v>
      </c>
    </row>
    <row r="83" spans="2:4" x14ac:dyDescent="0.35">
      <c r="B83" s="36">
        <v>13</v>
      </c>
      <c r="C83" s="36">
        <v>-4.8113888701667618</v>
      </c>
      <c r="D83" s="36">
        <v>-0.30460693958732055</v>
      </c>
    </row>
    <row r="84" spans="2:4" x14ac:dyDescent="0.35">
      <c r="B84" s="36">
        <v>14</v>
      </c>
      <c r="C84" s="36">
        <v>-5.3737224972312552</v>
      </c>
      <c r="D84" s="36">
        <v>0.41187736730443181</v>
      </c>
    </row>
    <row r="85" spans="2:4" x14ac:dyDescent="0.35">
      <c r="B85" s="36">
        <v>15</v>
      </c>
      <c r="C85" s="36">
        <v>-4.130998542538495</v>
      </c>
      <c r="D85" s="36">
        <v>-0.83084658738832839</v>
      </c>
    </row>
    <row r="86" spans="2:4" x14ac:dyDescent="0.35">
      <c r="B86" s="36">
        <v>16</v>
      </c>
      <c r="C86" s="36">
        <v>-5.292182834009262</v>
      </c>
      <c r="D86" s="36">
        <v>0.46386909670696053</v>
      </c>
    </row>
    <row r="87" spans="2:4" x14ac:dyDescent="0.35">
      <c r="B87" s="36">
        <v>17</v>
      </c>
      <c r="C87" s="36">
        <v>-5.9725441361895442</v>
      </c>
      <c r="D87" s="36">
        <v>1.2620134345436265</v>
      </c>
    </row>
    <row r="88" spans="2:4" x14ac:dyDescent="0.35">
      <c r="B88" s="36">
        <v>18</v>
      </c>
      <c r="C88" s="36">
        <v>-4.7977580633476586</v>
      </c>
      <c r="D88" s="36">
        <v>0.19258787735956773</v>
      </c>
    </row>
    <row r="89" spans="2:4" x14ac:dyDescent="0.35">
      <c r="B89" s="36">
        <v>19</v>
      </c>
      <c r="C89" s="36">
        <v>-3.7840998521080627</v>
      </c>
      <c r="D89" s="36">
        <v>-0.72576015407570349</v>
      </c>
    </row>
    <row r="90" spans="2:4" x14ac:dyDescent="0.35">
      <c r="B90" s="36">
        <v>20</v>
      </c>
      <c r="C90" s="36">
        <v>-5.2345599408155863</v>
      </c>
      <c r="D90" s="36">
        <v>0.81171131162144938</v>
      </c>
    </row>
    <row r="91" spans="2:4" x14ac:dyDescent="0.35">
      <c r="B91" s="36">
        <v>21</v>
      </c>
      <c r="C91" s="36">
        <v>-4.7715448689146527</v>
      </c>
      <c r="D91" s="36">
        <v>0.34869623972051578</v>
      </c>
    </row>
    <row r="92" spans="2:4" x14ac:dyDescent="0.35">
      <c r="B92" s="36">
        <v>22</v>
      </c>
      <c r="C92" s="36">
        <v>-4.9454738361229049</v>
      </c>
      <c r="D92" s="36">
        <v>0.74576875824297773</v>
      </c>
    </row>
    <row r="93" spans="2:4" x14ac:dyDescent="0.35">
      <c r="B93" s="36">
        <v>23</v>
      </c>
      <c r="C93" s="36">
        <v>-4.8857156481315691</v>
      </c>
      <c r="D93" s="36">
        <v>0.86833212704559681</v>
      </c>
    </row>
    <row r="94" spans="2:4" x14ac:dyDescent="0.35">
      <c r="B94" s="36">
        <v>24</v>
      </c>
      <c r="C94" s="36">
        <v>-3.678755422326093</v>
      </c>
      <c r="D94" s="36">
        <v>-0.28456087748960357</v>
      </c>
    </row>
    <row r="95" spans="2:4" x14ac:dyDescent="0.35">
      <c r="B95" s="36">
        <v>25</v>
      </c>
      <c r="C95" s="36">
        <v>-4.3375204930523106</v>
      </c>
      <c r="D95" s="36">
        <v>0.37420419323661402</v>
      </c>
    </row>
    <row r="96" spans="2:4" x14ac:dyDescent="0.35">
      <c r="B96" s="36">
        <v>26</v>
      </c>
      <c r="C96" s="36">
        <v>-4.7359421272557141</v>
      </c>
      <c r="D96" s="36">
        <v>0.77262582744001751</v>
      </c>
    </row>
    <row r="97" spans="2:4" x14ac:dyDescent="0.35">
      <c r="B97" s="36">
        <v>27</v>
      </c>
      <c r="C97" s="36">
        <v>-4.1751027521237525</v>
      </c>
      <c r="D97" s="36">
        <v>0.26307974669560652</v>
      </c>
    </row>
    <row r="98" spans="2:4" x14ac:dyDescent="0.35">
      <c r="B98" s="36">
        <v>28</v>
      </c>
      <c r="C98" s="36">
        <v>-4.0202356501986483</v>
      </c>
      <c r="D98" s="36">
        <v>0.20352282457482707</v>
      </c>
    </row>
    <row r="99" spans="2:4" x14ac:dyDescent="0.35">
      <c r="B99" s="36">
        <v>29</v>
      </c>
      <c r="C99" s="36">
        <v>-3.8315720415733572</v>
      </c>
      <c r="D99" s="36">
        <v>0.18191330061270206</v>
      </c>
    </row>
    <row r="100" spans="2:4" x14ac:dyDescent="0.35">
      <c r="B100" s="36">
        <v>30</v>
      </c>
      <c r="C100" s="36">
        <v>-3.3739494437543636</v>
      </c>
      <c r="D100" s="36">
        <v>-0.23796896922344457</v>
      </c>
    </row>
    <row r="101" spans="2:4" x14ac:dyDescent="0.35">
      <c r="B101" s="36">
        <v>31</v>
      </c>
      <c r="C101" s="36">
        <v>-3.5715864689471157</v>
      </c>
      <c r="D101" s="36">
        <v>-4.0331944030691957E-2</v>
      </c>
    </row>
    <row r="102" spans="2:4" x14ac:dyDescent="0.35">
      <c r="B102" s="36">
        <v>32</v>
      </c>
      <c r="C102" s="36">
        <v>-3.5985529179019249</v>
      </c>
      <c r="D102" s="36">
        <v>0.66108955247190959</v>
      </c>
    </row>
    <row r="103" spans="2:4" x14ac:dyDescent="0.35">
      <c r="B103" s="36">
        <v>33</v>
      </c>
      <c r="C103" s="36">
        <v>-1.9660871839956209</v>
      </c>
      <c r="D103" s="36">
        <v>-2.5672377211849451E-5</v>
      </c>
    </row>
    <row r="104" spans="2:4" ht="15" thickBot="1" x14ac:dyDescent="0.4">
      <c r="B104" s="37">
        <v>34</v>
      </c>
      <c r="C104" s="37">
        <v>-1.8259255248038431</v>
      </c>
      <c r="D104" s="37">
        <v>0.88943208561216858</v>
      </c>
    </row>
    <row r="105" spans="2:4" ht="15" thickBot="1" x14ac:dyDescent="0.4">
      <c r="B105" s="8"/>
      <c r="C105" s="8"/>
      <c r="D105" s="8"/>
    </row>
    <row r="106" spans="2:4" ht="15" thickBot="1" x14ac:dyDescent="0.4">
      <c r="B106" s="8"/>
      <c r="C106" s="8"/>
      <c r="D106" s="8"/>
    </row>
  </sheetData>
  <conditionalFormatting sqref="B4:C37">
    <cfRule type="cellIs" dxfId="17" priority="1" operator="equal">
      <formula>0</formula>
    </cfRule>
  </conditionalFormatting>
  <pageMargins left="0.7" right="0.7" top="0.75" bottom="0.75" header="0.3" footer="0.3"/>
  <pageSetup paperSize="9" orientation="portrait" horizontalDpi="4294967293" verticalDpi="4294967293"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AAFB4-86EF-4AEB-BC10-49BA035D28E6}">
  <sheetPr>
    <tabColor theme="7" tint="0.79998168889431442"/>
  </sheetPr>
  <dimension ref="B1:K107"/>
  <sheetViews>
    <sheetView topLeftCell="A40" zoomScale="82" workbookViewId="0">
      <selection activeCell="C63" sqref="C63"/>
    </sheetView>
  </sheetViews>
  <sheetFormatPr defaultRowHeight="14.5" x14ac:dyDescent="0.35"/>
  <cols>
    <col min="2" max="2" width="17.08984375" customWidth="1"/>
    <col min="3" max="3" width="15.1796875" customWidth="1"/>
    <col min="4" max="4" width="15.26953125" bestFit="1" customWidth="1"/>
    <col min="5" max="5" width="13.3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115</v>
      </c>
    </row>
    <row r="3" spans="2:11" ht="48" x14ac:dyDescent="0.35">
      <c r="C3" s="1" t="s">
        <v>76</v>
      </c>
      <c r="D3" s="1" t="s">
        <v>35</v>
      </c>
      <c r="E3" s="1" t="s">
        <v>37</v>
      </c>
      <c r="F3" s="1" t="s">
        <v>39</v>
      </c>
      <c r="G3" s="1" t="s">
        <v>40</v>
      </c>
      <c r="H3" s="1" t="s">
        <v>41</v>
      </c>
      <c r="I3" s="1" t="s">
        <v>42</v>
      </c>
      <c r="J3" s="1" t="s">
        <v>137</v>
      </c>
      <c r="K3" s="1"/>
    </row>
    <row r="4" spans="2:11" x14ac:dyDescent="0.35">
      <c r="B4" t="s">
        <v>9</v>
      </c>
      <c r="C4" s="14">
        <f>LN(VLOOKUP($B4,'[1]Dati finali'!$B$4:$O$40,'[1]Dati finali'!$M$42,FALSE))</f>
        <v>-6.2146080984221914</v>
      </c>
      <c r="D4" s="2">
        <f>VLOOKUP($B4,'[1]Dati finali'!$B$4:$O$40,'[1]Dati finali'!C$42,FALSE)</f>
        <v>0.23899999999999999</v>
      </c>
      <c r="E4" s="5">
        <f>VLOOKUP($B4,'[1]Dati finali'!$B$4:$O$40,'[1]Dati finali'!E$42,FALSE)</f>
        <v>0.14629999999999999</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VLOOKUP(B4,'[3]Indicator Scores'!$B$1:$D$181,3,FALSE)</f>
        <v>84.67</v>
      </c>
      <c r="K4" s="7"/>
    </row>
    <row r="5" spans="2:11" x14ac:dyDescent="0.35">
      <c r="B5" t="s">
        <v>11</v>
      </c>
      <c r="C5" s="14">
        <f>LN(VLOOKUP($B5,'[1]Dati finali'!$B$4:$O$40,'[1]Dati finali'!$M$42,FALSE))</f>
        <v>-6.2146080984221914</v>
      </c>
      <c r="D5" s="2">
        <f>VLOOKUP($B5,'[1]Dati finali'!$B$4:$O$40,'[1]Dati finali'!C$42,FALSE)</f>
        <v>0.39700000000000002</v>
      </c>
      <c r="E5" s="5">
        <f>VLOOKUP($B5,'[1]Dati finali'!$B$4:$O$40,'[1]Dati finali'!E$42,FALSE)</f>
        <v>0.1263</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VLOOKUP(B5,'[3]Indicator Scores'!$B$1:$D$181,3,FALSE)</f>
        <v>88.59</v>
      </c>
      <c r="K5" s="7"/>
    </row>
    <row r="6" spans="2:11" x14ac:dyDescent="0.35">
      <c r="B6" t="s">
        <v>15</v>
      </c>
      <c r="C6" s="14">
        <f>LN(VLOOKUP($B6,'[1]Dati finali'!$B$4:$O$40,'[1]Dati finali'!$M$42,FALSE))</f>
        <v>-6.2146080984221914</v>
      </c>
      <c r="D6" s="2">
        <f>VLOOKUP($B6,'[1]Dati finali'!$B$4:$O$40,'[1]Dati finali'!C$42,FALSE)</f>
        <v>0.31</v>
      </c>
      <c r="E6" s="5">
        <f>VLOOKUP($B6,'[1]Dati finali'!$B$4:$O$40,'[1]Dati finali'!E$42,FALSE)</f>
        <v>0.17780000000000001</v>
      </c>
      <c r="F6" s="5">
        <f>VLOOKUP($B6,'[1]Dati finali'!$B$4:$O$40,'[1]Dati finali'!G$42,FALSE)</f>
        <v>1.3508771929824563</v>
      </c>
      <c r="G6" s="2">
        <f>VLOOKUP($B6,'[1]Dati finali'!$B$4:$O$40,'[1]Dati finali'!H$42,FALSE)</f>
        <v>0.28974708171206226</v>
      </c>
      <c r="H6" s="4">
        <f>VLOOKUP($B6,'[1]Dati finali'!$B$4:$O$40,'[1]Dati finali'!I$42,FALSE)</f>
        <v>0.78724000000000005</v>
      </c>
      <c r="I6">
        <f>VLOOKUP($B6,'[1]Dati finali'!$B$4:$O$40,'[1]Dati finali'!J$42,FALSE)</f>
        <v>24212.197302170782</v>
      </c>
      <c r="J6">
        <f>VLOOKUP(B6,'[3]Indicator Scores'!$B$1:$D$181,3,FALSE)</f>
        <v>85.81</v>
      </c>
      <c r="K6" s="7"/>
    </row>
    <row r="7" spans="2:11" x14ac:dyDescent="0.35">
      <c r="B7" t="s">
        <v>19</v>
      </c>
      <c r="C7" s="14">
        <f>LN(VLOOKUP($B7,'[1]Dati finali'!$B$4:$O$40,'[1]Dati finali'!$M$42,FALSE))</f>
        <v>-6.2146080984221914</v>
      </c>
      <c r="D7" s="2">
        <f>VLOOKUP($B7,'[1]Dati finali'!$B$4:$O$40,'[1]Dati finali'!C$42,FALSE)</f>
        <v>0.187</v>
      </c>
      <c r="E7" s="5">
        <f>VLOOKUP($B7,'[1]Dati finali'!$B$4:$O$40,'[1]Dati finali'!E$42,FALSE)</f>
        <v>0.21060000000000001</v>
      </c>
      <c r="F7" s="5">
        <f>VLOOKUP($B7,'[1]Dati finali'!$B$4:$O$40,'[1]Dati finali'!G$42,FALSE)</f>
        <v>1.4122807017543861</v>
      </c>
      <c r="G7" s="2">
        <f>VLOOKUP($B7,'[1]Dati finali'!$B$4:$O$40,'[1]Dati finali'!H$42,FALSE)</f>
        <v>0.37279399585921325</v>
      </c>
      <c r="H7" s="4">
        <f>VLOOKUP($B7,'[1]Dati finali'!$B$4:$O$40,'[1]Dati finali'!I$42,FALSE)</f>
        <v>0.70144000000000006</v>
      </c>
      <c r="I7">
        <f>VLOOKUP($B7,'[1]Dati finali'!$B$4:$O$40,'[1]Dati finali'!J$42,FALSE)</f>
        <v>34585.035786649052</v>
      </c>
      <c r="J7">
        <f>VLOOKUP(B7,'[3]Indicator Scores'!$B$1:$D$181,3,FALSE)</f>
        <v>84.48</v>
      </c>
      <c r="K7" s="7"/>
    </row>
    <row r="8" spans="2:11" x14ac:dyDescent="0.35">
      <c r="B8" t="s">
        <v>26</v>
      </c>
      <c r="C8" s="14">
        <f>LN(VLOOKUP($B8,'[1]Dati finali'!$B$4:$O$40,'[1]Dati finali'!$M$42,FALSE))</f>
        <v>-6.2146080984221914</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VLOOKUP(B8,'[3]Indicator Scores'!$B$1:$D$181,3,FALSE)</f>
        <v>81.260000000000005</v>
      </c>
      <c r="K8" s="7"/>
    </row>
    <row r="9" spans="2:11" x14ac:dyDescent="0.35">
      <c r="B9" t="s">
        <v>21</v>
      </c>
      <c r="C9" s="14">
        <f>LN(VLOOKUP($B9,'[1]Dati finali'!$B$4:$O$40,'[1]Dati finali'!$M$42,FALSE))</f>
        <v>-5.8091429903140277</v>
      </c>
      <c r="D9" s="2">
        <f>VLOOKUP($B9,'[1]Dati finali'!$B$4:$O$40,'[1]Dati finali'!C$42,FALSE)</f>
        <v>0.40299999999999997</v>
      </c>
      <c r="E9" s="5">
        <f>VLOOKUP($B9,'[1]Dati finali'!$B$4:$O$40,'[1]Dati finali'!E$42,FALSE)</f>
        <v>0.11115</v>
      </c>
      <c r="F9" s="5">
        <f>VLOOKUP($B9,'[1]Dati finali'!$B$4:$O$40,'[1]Dati finali'!G$42,FALSE)</f>
        <v>1.0175438596491229</v>
      </c>
      <c r="G9" s="2">
        <f>VLOOKUP($B9,'[1]Dati finali'!$B$4:$O$40,'[1]Dati finali'!H$42,FALSE)</f>
        <v>0.48558139534883721</v>
      </c>
      <c r="H9" s="4">
        <f>VLOOKUP($B9,'[1]Dati finali'!$B$4:$O$40,'[1]Dati finali'!I$42,FALSE)</f>
        <v>0.67516000000000009</v>
      </c>
      <c r="I9">
        <f>VLOOKUP($B9,'[1]Dati finali'!$B$4:$O$40,'[1]Dati finali'!J$42,FALSE)</f>
        <v>28945.214455971793</v>
      </c>
      <c r="J9">
        <f>VLOOKUP(B9,'[3]Indicator Scores'!$B$1:$D$181,3,FALSE)</f>
        <v>85.49</v>
      </c>
      <c r="K9" s="7"/>
    </row>
    <row r="10" spans="2:11" x14ac:dyDescent="0.35">
      <c r="B10" t="s">
        <v>28</v>
      </c>
      <c r="C10" s="14">
        <f>LN(VLOOKUP($B10,'[1]Dati finali'!$B$4:$O$40,'[1]Dati finali'!$M$42,FALSE))</f>
        <v>-5.8091429903140277</v>
      </c>
      <c r="D10" s="2">
        <f>VLOOKUP($B10,'[1]Dati finali'!$B$4:$O$40,'[1]Dati finali'!C$42,FALSE)</f>
        <v>0.17600000000000002</v>
      </c>
      <c r="E10" s="5">
        <f>VLOOKUP($B10,'[1]Dati finali'!$B$4:$O$40,'[1]Dati finali'!E$42,FALSE)</f>
        <v>0.12434999999999999</v>
      </c>
      <c r="F10" s="5">
        <f>VLOOKUP($B10,'[1]Dati finali'!$B$4:$O$40,'[1]Dati finali'!G$42,FALSE)</f>
        <v>1.0175438596491229</v>
      </c>
      <c r="G10" s="2">
        <f>VLOOKUP($B10,'[1]Dati finali'!$B$4:$O$40,'[1]Dati finali'!H$42,FALSE)</f>
        <v>0.41427188940092169</v>
      </c>
      <c r="H10" s="4">
        <f>VLOOKUP($B10,'[1]Dati finali'!$B$4:$O$40,'[1]Dati finali'!I$42,FALSE)</f>
        <v>0.53935999999999995</v>
      </c>
      <c r="I10">
        <f>VLOOKUP($B10,'[1]Dati finali'!$B$4:$O$40,'[1]Dati finali'!J$42,FALSE)</f>
        <v>23383.132051156193</v>
      </c>
      <c r="J10">
        <f>VLOOKUP(B10,'[3]Indicator Scores'!$B$1:$D$181,3,FALSE)</f>
        <v>83.24</v>
      </c>
      <c r="K10" s="7"/>
    </row>
    <row r="11" spans="2:11" x14ac:dyDescent="0.35">
      <c r="B11" t="s">
        <v>7</v>
      </c>
      <c r="C11" s="14">
        <f>LN(VLOOKUP($B11,'[1]Dati finali'!$B$4:$O$40,'[1]Dati finali'!$M$42,FALSE))</f>
        <v>-5.521460917862246</v>
      </c>
      <c r="D11" s="2">
        <f>VLOOKUP($B11,'[1]Dati finali'!$B$4:$O$40,'[1]Dati finali'!C$42,FALSE)</f>
        <v>0.27800000000000002</v>
      </c>
      <c r="E11" s="5">
        <f>VLOOKUP($B11,'[1]Dati finali'!$B$4:$O$40,'[1]Dati finali'!E$42,FALSE)</f>
        <v>9.69E-2</v>
      </c>
      <c r="F11" s="5">
        <f>VLOOKUP($B11,'[1]Dati finali'!$B$4:$O$40,'[1]Dati finali'!G$42,FALSE)</f>
        <v>0.97368421052631593</v>
      </c>
      <c r="G11" s="2">
        <f>VLOOKUP($B11,'[1]Dati finali'!$B$4:$O$40,'[1]Dati finali'!H$42,FALSE)</f>
        <v>0.15651982378854626</v>
      </c>
      <c r="H11" s="4">
        <f>VLOOKUP($B11,'[1]Dati finali'!$B$4:$O$40,'[1]Dati finali'!I$42,FALSE)</f>
        <v>0.74668999999999996</v>
      </c>
      <c r="I11">
        <f>VLOOKUP($B11,'[1]Dati finali'!$B$4:$O$40,'[1]Dati finali'!J$42,FALSE)</f>
        <v>18375.433481661283</v>
      </c>
      <c r="J11">
        <f>VLOOKUP(B11,'[3]Indicator Scores'!$B$1:$D$181,3,FALSE)</f>
        <v>83.4</v>
      </c>
      <c r="K11" s="7"/>
    </row>
    <row r="12" spans="2:11" x14ac:dyDescent="0.35">
      <c r="B12" t="s">
        <v>23</v>
      </c>
      <c r="C12" s="14">
        <f>LN(VLOOKUP($B12,'[1]Dati finali'!$B$4:$O$40,'[1]Dati finali'!$M$42,FALSE))</f>
        <v>-5.521460917862246</v>
      </c>
      <c r="D12" s="2">
        <f>VLOOKUP($B12,'[1]Dati finali'!$B$4:$O$40,'[1]Dati finali'!C$42,FALSE)</f>
        <v>0.23899999999999999</v>
      </c>
      <c r="E12" s="5">
        <f>VLOOKUP($B12,'[1]Dati finali'!$B$4:$O$40,'[1]Dati finali'!E$42,FALSE)</f>
        <v>0.1313</v>
      </c>
      <c r="F12" s="5">
        <f>VLOOKUP($B12,'[1]Dati finali'!$B$4:$O$40,'[1]Dati finali'!G$42,FALSE)</f>
        <v>1.192982456140351</v>
      </c>
      <c r="G12" s="2">
        <f>VLOOKUP($B12,'[1]Dati finali'!$B$4:$O$40,'[1]Dati finali'!H$42,FALSE)</f>
        <v>0.16675000000000001</v>
      </c>
      <c r="H12" s="4">
        <f>VLOOKUP($B12,'[1]Dati finali'!$B$4:$O$40,'[1]Dati finali'!I$42,FALSE)</f>
        <v>0.94546000000000008</v>
      </c>
      <c r="I12">
        <f>VLOOKUP($B12,'[1]Dati finali'!$B$4:$O$40,'[1]Dati finali'!J$42,FALSE)</f>
        <v>35994.860216078843</v>
      </c>
      <c r="J12">
        <f>VLOOKUP(B12,'[3]Indicator Scores'!$B$1:$D$181,3,FALSE)</f>
        <v>88.48</v>
      </c>
      <c r="K12" s="7"/>
    </row>
    <row r="13" spans="2:11" x14ac:dyDescent="0.35">
      <c r="B13" t="s">
        <v>29</v>
      </c>
      <c r="C13" s="14">
        <f>LN(VLOOKUP($B13,'[1]Dati finali'!$B$4:$O$40,'[1]Dati finali'!$M$42,FALSE))</f>
        <v>-5.521460917862246</v>
      </c>
      <c r="D13" s="2">
        <f>VLOOKUP($B13,'[1]Dati finali'!$B$4:$O$40,'[1]Dati finali'!C$42,FALSE)</f>
        <v>0.23100000000000001</v>
      </c>
      <c r="E13" s="5">
        <f>VLOOKUP($B13,'[1]Dati finali'!$B$4:$O$40,'[1]Dati finali'!E$42,FALSE)</f>
        <v>0.14384999999999998</v>
      </c>
      <c r="F13" s="5">
        <f>VLOOKUP($B13,'[1]Dati finali'!$B$4:$O$40,'[1]Dati finali'!G$42,FALSE)</f>
        <v>1.1578947368421053</v>
      </c>
      <c r="G13" s="2">
        <f>VLOOKUP($B13,'[1]Dati finali'!$B$4:$O$40,'[1]Dati finali'!H$42,FALSE)</f>
        <v>0.24461254612546127</v>
      </c>
      <c r="H13" s="4">
        <f>VLOOKUP($B13,'[1]Dati finali'!$B$4:$O$40,'[1]Dati finali'!I$42,FALSE)</f>
        <v>0.53750999999999993</v>
      </c>
      <c r="I13">
        <f>VLOOKUP($B13,'[1]Dati finali'!$B$4:$O$40,'[1]Dati finali'!J$42,FALSE)</f>
        <v>27733.754503235035</v>
      </c>
      <c r="J13">
        <f>VLOOKUP("slovakia",'[3]Indicator Scores'!$B$1:$D$181,3,FALSE)</f>
        <v>85.42</v>
      </c>
      <c r="K13" s="7"/>
    </row>
    <row r="14" spans="2:11" x14ac:dyDescent="0.35">
      <c r="B14" t="s">
        <v>6</v>
      </c>
      <c r="C14" s="14">
        <f>LN(VLOOKUP($B14,'[1]Dati finali'!$B$4:$O$40,'[1]Dati finali'!$M$42,FALSE))</f>
        <v>-5.1159958097540823</v>
      </c>
      <c r="D14" s="2">
        <f>VLOOKUP($B14,'[1]Dati finali'!$B$4:$O$40,'[1]Dati finali'!C$42,FALSE)</f>
        <v>0.40299999999999997</v>
      </c>
      <c r="E14" s="5">
        <f>VLOOKUP($B14,'[1]Dati finali'!$B$4:$O$40,'[1]Dati finali'!E$42,FALSE)</f>
        <v>0.2838</v>
      </c>
      <c r="F14" s="5">
        <f>VLOOKUP($B14,'[1]Dati finali'!$B$4:$O$40,'[1]Dati finali'!G$42,FALSE)</f>
        <v>1.2543859649122808</v>
      </c>
      <c r="G14" s="2">
        <f>VLOOKUP($B14,'[1]Dati finali'!$B$4:$O$40,'[1]Dati finali'!H$42,FALSE)</f>
        <v>0.16570760233918128</v>
      </c>
      <c r="H14" s="4">
        <f>VLOOKUP($B14,'[1]Dati finali'!$B$4:$O$40,'[1]Dati finali'!I$42,FALSE)</f>
        <v>0.97960999999999998</v>
      </c>
      <c r="I14">
        <f>VLOOKUP($B14,'[1]Dati finali'!$B$4:$O$40,'[1]Dati finali'!J$42,FALSE)</f>
        <v>41965.08520658395</v>
      </c>
      <c r="J14">
        <f>VLOOKUP(B14,'[3]Indicator Scores'!$B$1:$D$181,3,FALSE)</f>
        <v>80.150000000000006</v>
      </c>
      <c r="K14" s="7"/>
    </row>
    <row r="15" spans="2:11" x14ac:dyDescent="0.35">
      <c r="B15" t="s">
        <v>20</v>
      </c>
      <c r="C15" s="14">
        <f>LN(VLOOKUP($B15,'[1]Dati finali'!$B$4:$O$40,'[1]Dati finali'!$M$42,FALSE))</f>
        <v>-5.1159958097540823</v>
      </c>
      <c r="D15" s="2">
        <f>VLOOKUP($B15,'[1]Dati finali'!$B$4:$O$40,'[1]Dati finali'!C$42,FALSE)</f>
        <v>0.33899999999999997</v>
      </c>
      <c r="E15" s="5">
        <f>VLOOKUP($B15,'[1]Dati finali'!$B$4:$O$40,'[1]Dati finali'!E$42,FALSE)</f>
        <v>0.15839999999999999</v>
      </c>
      <c r="F15" s="5">
        <f>VLOOKUP($B15,'[1]Dati finali'!$B$4:$O$40,'[1]Dati finali'!G$42,FALSE)</f>
        <v>1.0175438596491229</v>
      </c>
      <c r="G15" s="2">
        <f>VLOOKUP($B15,'[1]Dati finali'!$B$4:$O$40,'[1]Dati finali'!H$42,FALSE)</f>
        <v>0.54400000000000004</v>
      </c>
      <c r="H15" s="4">
        <f>VLOOKUP($B15,'[1]Dati finali'!$B$4:$O$40,'[1]Dati finali'!I$42,FALSE)</f>
        <v>0.68075000000000008</v>
      </c>
      <c r="I15">
        <f>VLOOKUP($B15,'[1]Dati finali'!$B$4:$O$40,'[1]Dati finali'!J$42,FALSE)</f>
        <v>24735.816612986935</v>
      </c>
      <c r="J15">
        <f>VLOOKUP(B15,'[3]Indicator Scores'!$B$1:$D$181,3,FALSE)</f>
        <v>85.71</v>
      </c>
      <c r="K15" s="7"/>
    </row>
    <row r="16" spans="2:11" x14ac:dyDescent="0.35">
      <c r="B16" t="s">
        <v>31</v>
      </c>
      <c r="C16" s="14">
        <f>LN(VLOOKUP($B16,'[1]Dati finali'!$B$4:$O$40,'[1]Dati finali'!$M$42,FALSE))</f>
        <v>-5.1159958097540823</v>
      </c>
      <c r="D16" s="2">
        <f>VLOOKUP($B16,'[1]Dati finali'!$B$4:$O$40,'[1]Dati finali'!C$42,FALSE)</f>
        <v>0.36399999999999999</v>
      </c>
      <c r="E16" s="5">
        <f>VLOOKUP($B16,'[1]Dati finali'!$B$4:$O$40,'[1]Dati finali'!E$42,FALSE)</f>
        <v>0.22365000000000002</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VLOOKUP(B16,'[3]Indicator Scores'!$B$1:$D$181,3,FALSE)</f>
        <v>88.91</v>
      </c>
      <c r="K16" s="7"/>
    </row>
    <row r="17" spans="2:11" x14ac:dyDescent="0.35">
      <c r="B17" t="s">
        <v>8</v>
      </c>
      <c r="C17" s="14">
        <f>LN(VLOOKUP($B17,'[1]Dati finali'!$B$4:$O$40,'[1]Dati finali'!$M$42,FALSE))</f>
        <v>-4.9618451299268234</v>
      </c>
      <c r="D17" s="2">
        <f>VLOOKUP($B17,'[1]Dati finali'!$B$4:$O$40,'[1]Dati finali'!C$42,FALSE)</f>
        <v>0.42499999999999999</v>
      </c>
      <c r="E17" s="5">
        <f>VLOOKUP($B17,'[1]Dati finali'!$B$4:$O$40,'[1]Dati finali'!E$42,FALSE)</f>
        <v>0.18445</v>
      </c>
      <c r="F17" s="5">
        <f>VLOOKUP($B17,'[1]Dati finali'!$B$4:$O$40,'[1]Dati finali'!G$42,FALSE)</f>
        <v>1.0789473684210527</v>
      </c>
      <c r="G17" s="2">
        <f>VLOOKUP($B17,'[1]Dati finali'!$B$4:$O$40,'[1]Dati finali'!H$42,FALSE)</f>
        <v>8.6530612244897956E-2</v>
      </c>
      <c r="H17" s="4">
        <f>VLOOKUP($B17,'[1]Dati finali'!$B$4:$O$40,'[1]Dati finali'!I$42,FALSE)</f>
        <v>0.66835999999999995</v>
      </c>
      <c r="I17">
        <f>VLOOKUP($B17,'[1]Dati finali'!$B$4:$O$40,'[1]Dati finali'!J$42,FALSE)</f>
        <v>30266.202047392988</v>
      </c>
      <c r="J17">
        <f>VLOOKUP(B17,'[3]Indicator Scores'!$B$1:$D$181,3,FALSE)</f>
        <v>80.239999999999995</v>
      </c>
      <c r="K17" s="7"/>
    </row>
    <row r="18" spans="2:11" x14ac:dyDescent="0.35">
      <c r="B18" t="s">
        <v>18</v>
      </c>
      <c r="C18" s="14">
        <f>LN(VLOOKUP($B18,'[1]Dati finali'!$B$4:$O$40,'[1]Dati finali'!$M$42,FALSE))</f>
        <v>-4.9618451299268234</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VLOOKUP(B18,'[3]Indicator Scores'!$B$1:$D$181,3,FALSE)</f>
        <v>86.6</v>
      </c>
      <c r="K18" s="7"/>
    </row>
    <row r="19" spans="2:11" x14ac:dyDescent="0.35">
      <c r="B19" t="s">
        <v>30</v>
      </c>
      <c r="C19" s="14">
        <f>LN(VLOOKUP($B19,'[1]Dati finali'!$B$4:$O$40,'[1]Dati finali'!$M$42,FALSE))</f>
        <v>-4.8283137373023015</v>
      </c>
      <c r="D19" s="2">
        <f>VLOOKUP($B19,'[1]Dati finali'!$B$4:$O$40,'[1]Dati finali'!C$42,FALSE)</f>
        <v>0.32500000000000001</v>
      </c>
      <c r="E19" s="5">
        <f>VLOOKUP($B19,'[1]Dati finali'!$B$4:$O$40,'[1]Dati finali'!E$42,FALSE)</f>
        <v>0.16109999999999999</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VLOOKUP(B19,'[3]Indicator Scores'!$B$1:$D$181,3,FALSE)</f>
        <v>88.98</v>
      </c>
      <c r="K19" s="7"/>
    </row>
    <row r="20" spans="2:11" x14ac:dyDescent="0.35">
      <c r="B20" t="s">
        <v>16</v>
      </c>
      <c r="C20" s="14">
        <f>LN(VLOOKUP($B20,'[1]Dati finali'!$B$4:$O$40,'[1]Dati finali'!$M$42,FALSE))</f>
        <v>-4.7105307016459177</v>
      </c>
      <c r="D20" s="2">
        <f>VLOOKUP($B20,'[1]Dati finali'!$B$4:$O$40,'[1]Dati finali'!C$42,FALSE)</f>
        <v>0.24100000000000002</v>
      </c>
      <c r="E20" s="5">
        <f>VLOOKUP($B20,'[1]Dati finali'!$B$4:$O$40,'[1]Dati finali'!E$42,FALSE)</f>
        <v>0.11294999999999999</v>
      </c>
      <c r="F20" s="5">
        <f>VLOOKUP($B20,'[1]Dati finali'!$B$4:$O$40,'[1]Dati finali'!G$42,FALSE)</f>
        <v>1.0350877192982457</v>
      </c>
      <c r="G20" s="2">
        <f>VLOOKUP($B20,'[1]Dati finali'!$B$4:$O$40,'[1]Dati finali'!H$42,FALSE)</f>
        <v>0.10078369905956112</v>
      </c>
      <c r="H20" s="4">
        <f>VLOOKUP($B20,'[1]Dati finali'!$B$4:$O$40,'[1]Dati finali'!I$42,FALSE)</f>
        <v>0.71062000000000003</v>
      </c>
      <c r="I20">
        <f>VLOOKUP($B20,'[1]Dati finali'!$B$4:$O$40,'[1]Dati finali'!J$42,FALSE)</f>
        <v>24656.045439859558</v>
      </c>
      <c r="J20">
        <f>VLOOKUP(B20,'[3]Indicator Scores'!$B$1:$D$181,3,FALSE)</f>
        <v>84.6</v>
      </c>
      <c r="K20" s="7"/>
    </row>
    <row r="21" spans="2:11" x14ac:dyDescent="0.35">
      <c r="B21" t="s">
        <v>4</v>
      </c>
      <c r="C21" s="14">
        <f>LN(VLOOKUP($B21,'[1]Dati finali'!$B$4:$O$40,'[1]Dati finali'!$M$42,FALSE))</f>
        <v>-4.6051701859880909</v>
      </c>
      <c r="D21" s="2">
        <f>VLOOKUP($B21,'[1]Dati finali'!$B$4:$O$40,'[1]Dati finali'!C$42,FALSE)</f>
        <v>0.51440529000000002</v>
      </c>
      <c r="E21" s="5">
        <f>VLOOKUP($B21,'[1]Dati finali'!$B$4:$O$40,'[1]Dati finali'!E$42,FALSE)</f>
        <v>0.22807017543859651</v>
      </c>
      <c r="F21" s="5">
        <f>VLOOKUP($B21,'[1]Dati finali'!$B$4:$O$40,'[1]Dati finali'!G$42,FALSE)</f>
        <v>0.92982456140350889</v>
      </c>
      <c r="G21" s="2">
        <f>VLOOKUP($B21,'[1]Dati finali'!$B$4:$O$40,'[1]Dati finali'!H$42,FALSE)</f>
        <v>0.15845754764042702</v>
      </c>
      <c r="H21" s="4">
        <f>VLOOKUP($B21,'[1]Dati finali'!$B$4:$O$40,'[1]Dati finali'!I$42,FALSE)</f>
        <v>0.91535</v>
      </c>
      <c r="I21">
        <f>VLOOKUP($B21,'[1]Dati finali'!$B$4:$O$40,'[1]Dati finali'!J$42,FALSE)</f>
        <v>37964.025726503154</v>
      </c>
      <c r="J21">
        <f>VLOOKUP(B21,'[3]Indicator Scores'!$B$1:$D$181,3,FALSE)</f>
        <v>80.59</v>
      </c>
      <c r="K21" s="7"/>
    </row>
    <row r="22" spans="2:11" x14ac:dyDescent="0.35">
      <c r="B22" t="s">
        <v>0</v>
      </c>
      <c r="C22" s="14">
        <f>LN(VLOOKUP($B22,'[1]Dati finali'!$B$4:$O$40,'[1]Dati finali'!$M$42,FALSE))</f>
        <v>-4.5098600061837661</v>
      </c>
      <c r="D22" s="2">
        <f>VLOOKUP($B22,'[1]Dati finali'!$B$4:$O$40,'[1]Dati finali'!C$42,FALSE)</f>
        <v>0.56714520000000002</v>
      </c>
      <c r="E22" s="5">
        <f>VLOOKUP($B22,'[1]Dati finali'!$B$4:$O$40,'[1]Dati finali'!E$42,FALSE)</f>
        <v>7.6666666666666675E-2</v>
      </c>
      <c r="F22" s="5">
        <f>VLOOKUP($B22,'[1]Dati finali'!$B$4:$O$40,'[1]Dati finali'!G$42,FALSE)</f>
        <v>0.71052631578947378</v>
      </c>
      <c r="G22" s="2">
        <f>VLOOKUP($B22,'[1]Dati finali'!$B$4:$O$40,'[1]Dati finali'!H$42,FALSE)</f>
        <v>0.65241799578693949</v>
      </c>
      <c r="H22" s="4">
        <f>VLOOKUP($B22,'[1]Dati finali'!$B$4:$O$40,'[1]Dati finali'!I$42,FALSE)</f>
        <v>0.81349999999999989</v>
      </c>
      <c r="I22">
        <f>VLOOKUP($B22,'[1]Dati finali'!$B$4:$O$40,'[1]Dati finali'!J$42,FALSE)</f>
        <v>40969.205896074651</v>
      </c>
      <c r="J22">
        <f>VLOOKUP(B22,'[3]Indicator Scores'!$B$1:$D$181,3,FALSE)</f>
        <v>85.06</v>
      </c>
      <c r="K22" s="7"/>
    </row>
    <row r="23" spans="2:11" x14ac:dyDescent="0.35">
      <c r="B23" t="s">
        <v>1</v>
      </c>
      <c r="C23" s="14">
        <f>LN(VLOOKUP($B23,'[1]Dati finali'!$B$4:$O$40,'[1]Dati finali'!$M$42,FALSE))</f>
        <v>-4.4228486291941369</v>
      </c>
      <c r="D23" s="2">
        <f>VLOOKUP($B23,'[1]Dati finali'!$B$4:$O$40,'[1]Dati finali'!C$42,FALSE)</f>
        <v>0.46356799999999998</v>
      </c>
      <c r="E23" s="5">
        <f>VLOOKUP($B23,'[1]Dati finali'!$B$4:$O$40,'[1]Dati finali'!E$42,FALSE)</f>
        <v>0.129</v>
      </c>
      <c r="F23" s="5">
        <f>VLOOKUP($B23,'[1]Dati finali'!$B$4:$O$40,'[1]Dati finali'!G$42,FALSE)</f>
        <v>0.6228070175438597</v>
      </c>
      <c r="G23" s="2">
        <f>VLOOKUP($B23,'[1]Dati finali'!$B$4:$O$40,'[1]Dati finali'!H$42,FALSE)</f>
        <v>0.14652498907518571</v>
      </c>
      <c r="H23" s="4">
        <f>VLOOKUP($B23,'[1]Dati finali'!$B$4:$O$40,'[1]Dati finali'!I$42,FALSE)</f>
        <v>0.82058000000000009</v>
      </c>
      <c r="I23">
        <f>VLOOKUP($B23,'[1]Dati finali'!$B$4:$O$40,'[1]Dati finali'!J$42,FALSE)</f>
        <v>52220.756109073707</v>
      </c>
      <c r="J23">
        <f>VLOOKUP("united states of america",'[3]Indicator Scores'!$B$1:$D$181,3,FALSE)</f>
        <v>84.72</v>
      </c>
      <c r="K23" s="7"/>
    </row>
    <row r="24" spans="2:11" x14ac:dyDescent="0.35">
      <c r="B24" t="s">
        <v>3</v>
      </c>
      <c r="C24" s="14">
        <f>LN(VLOOKUP($B24,'[1]Dati finali'!$B$4:$O$40,'[1]Dati finali'!$M$42,FALSE))</f>
        <v>-4.4228486291941369</v>
      </c>
      <c r="D24" s="2">
        <f>VLOOKUP($B24,'[1]Dati finali'!$B$4:$O$40,'[1]Dati finali'!C$42,FALSE)</f>
        <v>0.47744723999999999</v>
      </c>
      <c r="E24" s="5">
        <f>VLOOKUP($B24,'[1]Dati finali'!$B$4:$O$40,'[1]Dati finali'!E$42,FALSE)</f>
        <v>9.6491228070175447E-2</v>
      </c>
      <c r="F24" s="5">
        <f>VLOOKUP($B24,'[1]Dati finali'!$B$4:$O$40,'[1]Dati finali'!G$42,FALSE)</f>
        <v>1.0701754385964912</v>
      </c>
      <c r="G24" s="2">
        <f>VLOOKUP($B24,'[1]Dati finali'!$B$4:$O$40,'[1]Dati finali'!H$42,FALSE)</f>
        <v>2.8395721925133691E-2</v>
      </c>
      <c r="H24" s="4">
        <f>VLOOKUP($B24,'[1]Dati finali'!$B$4:$O$40,'[1]Dati finali'!I$42,FALSE)</f>
        <v>0.81503000000000003</v>
      </c>
      <c r="I24">
        <f>VLOOKUP($B24,'[1]Dati finali'!$B$4:$O$40,'[1]Dati finali'!J$42,FALSE)</f>
        <v>33627.430244398442</v>
      </c>
      <c r="J24">
        <f>VLOOKUP("south korea",'[3]Indicator Scores'!$B$1:$D$181,3,FALSE)</f>
        <v>70.61</v>
      </c>
      <c r="K24" s="7"/>
    </row>
    <row r="25" spans="2:11" x14ac:dyDescent="0.35">
      <c r="B25" t="s">
        <v>14</v>
      </c>
      <c r="C25" s="14">
        <f>LN(VLOOKUP($B25,'[1]Dati finali'!$B$4:$O$40,'[1]Dati finali'!$M$42,FALSE))</f>
        <v>-4.1997050778799272</v>
      </c>
      <c r="D25" s="2">
        <f>VLOOKUP($B25,'[1]Dati finali'!$B$4:$O$40,'[1]Dati finali'!C$42,FALSE)</f>
        <v>0.28600000000000003</v>
      </c>
      <c r="E25" s="5">
        <f>VLOOKUP($B25,'[1]Dati finali'!$B$4:$O$40,'[1]Dati finali'!E$42,FALSE)</f>
        <v>0.30480000000000002</v>
      </c>
      <c r="F25" s="5">
        <f>VLOOKUP($B25,'[1]Dati finali'!$B$4:$O$40,'[1]Dati finali'!G$42,FALSE)</f>
        <v>1.2192982456140351</v>
      </c>
      <c r="G25" s="2">
        <f>VLOOKUP($B25,'[1]Dati finali'!$B$4:$O$40,'[1]Dati finali'!H$42,FALSE)</f>
        <v>0.29015868125096289</v>
      </c>
      <c r="H25" s="4">
        <f>VLOOKUP($B25,'[1]Dati finali'!$B$4:$O$40,'[1]Dati finali'!I$42,FALSE)</f>
        <v>0.77260999999999991</v>
      </c>
      <c r="I25">
        <f>VLOOKUP($B25,'[1]Dati finali'!$B$4:$O$40,'[1]Dati finali'!J$42,FALSE)</f>
        <v>44420.07979267578</v>
      </c>
      <c r="J25">
        <f>VLOOKUP(B25,'[3]Indicator Scores'!$B$1:$D$181,3,FALSE)</f>
        <v>84.26</v>
      </c>
      <c r="K25" s="7"/>
    </row>
    <row r="26" spans="2:11" x14ac:dyDescent="0.35">
      <c r="B26" t="s">
        <v>13</v>
      </c>
      <c r="C26" s="14">
        <f>LN(VLOOKUP($B26,'[1]Dati finali'!$B$4:$O$40,'[1]Dati finali'!$M$42,FALSE))</f>
        <v>-4.0173835210859723</v>
      </c>
      <c r="D26" s="2">
        <f>VLOOKUP($B26,'[1]Dati finali'!$B$4:$O$40,'[1]Dati finali'!C$42,FALSE)</f>
        <v>0.35200000000000004</v>
      </c>
      <c r="E26" s="5">
        <f>VLOOKUP($B26,'[1]Dati finali'!$B$4:$O$40,'[1]Dati finali'!E$42,FALSE)</f>
        <v>0.17230000000000001</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VLOOKUP(B26,'[3]Indicator Scores'!$B$1:$D$181,3,FALSE)</f>
        <v>88.2</v>
      </c>
      <c r="K26" s="7"/>
    </row>
    <row r="27" spans="2:11" x14ac:dyDescent="0.35">
      <c r="B27" t="s">
        <v>22</v>
      </c>
      <c r="C27" s="14">
        <f>LN(VLOOKUP($B27,'[1]Dati finali'!$B$4:$O$40,'[1]Dati finali'!$M$42,FALSE))</f>
        <v>-3.9633162998156966</v>
      </c>
      <c r="D27" s="2">
        <f>VLOOKUP($B27,'[1]Dati finali'!$B$4:$O$40,'[1]Dati finali'!C$42,FALSE)</f>
        <v>0.39899999999999997</v>
      </c>
      <c r="E27" s="5">
        <f>VLOOKUP($B27,'[1]Dati finali'!$B$4:$O$40,'[1]Dati finali'!E$42,FALSE)</f>
        <v>0.16165000000000002</v>
      </c>
      <c r="F27" s="5">
        <f>VLOOKUP($B27,'[1]Dati finali'!$B$4:$O$40,'[1]Dati finali'!G$42,FALSE)</f>
        <v>1.0438596491228072</v>
      </c>
      <c r="G27" s="2">
        <f>VLOOKUP($B27,'[1]Dati finali'!$B$4:$O$40,'[1]Dati finali'!H$42,FALSE)</f>
        <v>0.19813043478260869</v>
      </c>
      <c r="H27" s="4">
        <f>VLOOKUP($B27,'[1]Dati finali'!$B$4:$O$40,'[1]Dati finali'!I$42,FALSE)</f>
        <v>0.90727000000000002</v>
      </c>
      <c r="I27">
        <f>VLOOKUP($B27,'[1]Dati finali'!$B$4:$O$40,'[1]Dati finali'!J$42,FALSE)</f>
        <v>91004.175298679198</v>
      </c>
      <c r="J27">
        <f>VLOOKUP(B27,'[3]Indicator Scores'!$B$1:$D$181,3,FALSE)</f>
        <v>86.58</v>
      </c>
      <c r="K27" s="7"/>
    </row>
    <row r="28" spans="2:11" x14ac:dyDescent="0.35">
      <c r="B28" t="s">
        <v>34</v>
      </c>
      <c r="C28" s="14">
        <f>LN(VLOOKUP($B28,'[1]Dati finali'!$B$4:$O$40,'[1]Dati finali'!$M$42,FALSE))</f>
        <v>-3.9633162998156966</v>
      </c>
      <c r="D28" s="2">
        <f>VLOOKUP($B28,'[1]Dati finali'!$B$4:$O$40,'[1]Dati finali'!C$42,FALSE)</f>
        <v>0.42799999999999999</v>
      </c>
      <c r="E28" s="5">
        <f>VLOOKUP($B28,'[1]Dati finali'!$B$4:$O$40,'[1]Dati finali'!E$42,FALSE)</f>
        <v>0.18109999999999998</v>
      </c>
      <c r="F28" s="5">
        <f>VLOOKUP($B28,'[1]Dati finali'!$B$4:$O$40,'[1]Dati finali'!G$42,FALSE)</f>
        <v>1.2807017543859649</v>
      </c>
      <c r="G28" s="2">
        <f>VLOOKUP($B28,'[1]Dati finali'!$B$4:$O$40,'[1]Dati finali'!H$42,FALSE)</f>
        <v>0.24521508544490278</v>
      </c>
      <c r="H28" s="4">
        <f>VLOOKUP($B28,'[1]Dati finali'!$B$4:$O$40,'[1]Dati finali'!I$42,FALSE)</f>
        <v>0.83143</v>
      </c>
      <c r="I28">
        <f>VLOOKUP($B28,'[1]Dati finali'!$B$4:$O$40,'[1]Dati finali'!J$42,FALSE)</f>
        <v>37955.073294435715</v>
      </c>
      <c r="J28">
        <f>VLOOKUP(B28,'[3]Indicator Scores'!$B$1:$D$181,3,FALSE)</f>
        <v>87.38</v>
      </c>
      <c r="K28" s="7"/>
    </row>
    <row r="29" spans="2:11" x14ac:dyDescent="0.35">
      <c r="B29" t="s">
        <v>27</v>
      </c>
      <c r="C29" s="14">
        <f>LN(VLOOKUP($B29,'[1]Dati finali'!$B$4:$O$40,'[1]Dati finali'!$M$42,FALSE))</f>
        <v>-3.9633162998156966</v>
      </c>
      <c r="D29" s="2">
        <f>VLOOKUP($B29,'[1]Dati finali'!$B$4:$O$40,'[1]Dati finali'!C$42,FALSE)</f>
        <v>0.24</v>
      </c>
      <c r="E29" s="5">
        <f>VLOOKUP($B29,'[1]Dati finali'!$B$4:$O$40,'[1]Dati finali'!E$42,FALSE)</f>
        <v>0.22570000000000001</v>
      </c>
      <c r="F29" s="5">
        <f>VLOOKUP($B29,'[1]Dati finali'!$B$4:$O$40,'[1]Dati finali'!G$42,FALSE)</f>
        <v>1.3508771929824563</v>
      </c>
      <c r="G29" s="2">
        <f>VLOOKUP($B29,'[1]Dati finali'!$B$4:$O$40,'[1]Dati finali'!H$42,FALSE)</f>
        <v>0.53502487562189049</v>
      </c>
      <c r="H29" s="4">
        <f>VLOOKUP($B29,'[1]Dati finali'!$B$4:$O$40,'[1]Dati finali'!I$42,FALSE)</f>
        <v>0.64651999999999998</v>
      </c>
      <c r="I29">
        <f>VLOOKUP($B29,'[1]Dati finali'!$B$4:$O$40,'[1]Dati finali'!J$42,FALSE)</f>
        <v>27783.081655469832</v>
      </c>
      <c r="J29">
        <f>VLOOKUP(B29,'[3]Indicator Scores'!$B$1:$D$181,3,FALSE)</f>
        <v>88.63</v>
      </c>
      <c r="K29" s="7"/>
    </row>
    <row r="30" spans="2:11" x14ac:dyDescent="0.35">
      <c r="B30" t="s">
        <v>5</v>
      </c>
      <c r="C30" s="14">
        <f>LN(VLOOKUP($B30,'[1]Dati finali'!$B$4:$O$40,'[1]Dati finali'!$M$42,FALSE))</f>
        <v>-3.912023005428146</v>
      </c>
      <c r="D30" s="2">
        <f>VLOOKUP($B30,'[1]Dati finali'!$B$4:$O$40,'[1]Dati finali'!C$42,FALSE)</f>
        <v>0.32400000000000001</v>
      </c>
      <c r="E30" s="5">
        <f>VLOOKUP($B30,'[1]Dati finali'!$B$4:$O$40,'[1]Dati finali'!E$42,FALSE)</f>
        <v>0.19640000000000002</v>
      </c>
      <c r="F30" s="5">
        <f>VLOOKUP($B30,'[1]Dati finali'!$B$4:$O$40,'[1]Dati finali'!G$42,FALSE)</f>
        <v>1.0526315789473684</v>
      </c>
      <c r="G30" s="2">
        <f>VLOOKUP($B30,'[1]Dati finali'!$B$4:$O$40,'[1]Dati finali'!H$42,FALSE)</f>
        <v>0.74774668630338736</v>
      </c>
      <c r="H30" s="4">
        <f>VLOOKUP($B30,'[1]Dati finali'!$B$4:$O$40,'[1]Dati finali'!I$42,FALSE)</f>
        <v>0.58094000000000001</v>
      </c>
      <c r="I30">
        <f>VLOOKUP($B30,'[1]Dati finali'!$B$4:$O$40,'[1]Dati finali'!J$42,FALSE)</f>
        <v>45962.942412958422</v>
      </c>
      <c r="J30">
        <f>VLOOKUP(B30,'[3]Indicator Scores'!$B$1:$D$181,3,FALSE)</f>
        <v>86.64</v>
      </c>
      <c r="K30" s="7"/>
    </row>
    <row r="31" spans="2:11" x14ac:dyDescent="0.35">
      <c r="B31" t="s">
        <v>2</v>
      </c>
      <c r="C31" s="14">
        <f>LN(VLOOKUP($B31,'[1]Dati finali'!$B$4:$O$40,'[1]Dati finali'!$M$42,FALSE))</f>
        <v>-3.8167128256238212</v>
      </c>
      <c r="D31" s="2">
        <f>VLOOKUP($B31,'[1]Dati finali'!$B$4:$O$40,'[1]Dati finali'!C$42,FALSE)</f>
        <v>9.6811743000000006E-2</v>
      </c>
      <c r="E31" s="5">
        <f>VLOOKUP($B31,'[1]Dati finali'!$B$4:$O$40,'[1]Dati finali'!E$42,FALSE)</f>
        <v>6.8241469816272965E-2</v>
      </c>
      <c r="F31" s="5">
        <f>VLOOKUP($B31,'[1]Dati finali'!$B$4:$O$40,'[1]Dati finali'!G$42,FALSE)</f>
        <v>0.8421052631578948</v>
      </c>
      <c r="G31" s="2">
        <f>VLOOKUP($B31,'[1]Dati finali'!$B$4:$O$40,'[1]Dati finali'!H$42,FALSE)</f>
        <v>0.24825304897932565</v>
      </c>
      <c r="H31" s="4">
        <f>VLOOKUP($B31,'[1]Dati finali'!$B$4:$O$40,'[1]Dati finali'!I$42,FALSE)</f>
        <v>0.5796</v>
      </c>
      <c r="I31">
        <f>VLOOKUP($B31,'[1]Dati finali'!$B$4:$O$40,'[1]Dati finali'!J$42,FALSE)</f>
        <v>14742.756017137894</v>
      </c>
      <c r="J31">
        <f>VLOOKUP(B31,'[3]Indicator Scores'!$B$1:$D$181,3,FALSE)</f>
        <v>65.099999999999994</v>
      </c>
      <c r="K31" s="7"/>
    </row>
    <row r="32" spans="2:11" x14ac:dyDescent="0.35">
      <c r="B32" t="s">
        <v>24</v>
      </c>
      <c r="C32" s="14">
        <f>LN(VLOOKUP($B32,'[1]Dati finali'!$B$4:$O$40,'[1]Dati finali'!$M$42,FALSE))</f>
        <v>-3.8167128256238212</v>
      </c>
      <c r="D32" s="2">
        <f>VLOOKUP($B32,'[1]Dati finali'!$B$4:$O$40,'[1]Dati finali'!C$42,FALSE)</f>
        <v>0.37200000000000005</v>
      </c>
      <c r="E32" s="5">
        <f>VLOOKUP($B32,'[1]Dati finali'!$B$4:$O$40,'[1]Dati finali'!E$42,FALSE)</f>
        <v>0.15589999999999998</v>
      </c>
      <c r="F32" s="5">
        <f>VLOOKUP($B32,'[1]Dati finali'!$B$4:$O$40,'[1]Dati finali'!G$42,FALSE)</f>
        <v>1.4736842105263159</v>
      </c>
      <c r="G32" s="2">
        <f>VLOOKUP($B32,'[1]Dati finali'!$B$4:$O$40,'[1]Dati finali'!H$42,FALSE)</f>
        <v>0.12103298611111112</v>
      </c>
      <c r="H32" s="4">
        <f>VLOOKUP($B32,'[1]Dati finali'!$B$4:$O$40,'[1]Dati finali'!I$42,FALSE)</f>
        <v>0.91076999999999997</v>
      </c>
      <c r="I32">
        <f>VLOOKUP($B32,'[1]Dati finali'!$B$4:$O$40,'[1]Dati finali'!J$42,FALSE)</f>
        <v>46055.498481981653</v>
      </c>
      <c r="J32">
        <f>VLOOKUP(B32,'[3]Indicator Scores'!$B$1:$D$181,3,FALSE)</f>
        <v>82.03</v>
      </c>
      <c r="K32" s="7"/>
    </row>
    <row r="33" spans="2:11" x14ac:dyDescent="0.35">
      <c r="B33" t="s">
        <v>12</v>
      </c>
      <c r="C33" s="14">
        <f>LN(VLOOKUP($B33,'[1]Dati finali'!$B$4:$O$40,'[1]Dati finali'!$M$42,FALSE))</f>
        <v>-3.6496587409606551</v>
      </c>
      <c r="D33" s="2">
        <f>VLOOKUP($B33,'[1]Dati finali'!$B$4:$O$40,'[1]Dati finali'!C$42,FALSE)</f>
        <v>0.43700000000000006</v>
      </c>
      <c r="E33" s="5">
        <f>VLOOKUP($B33,'[1]Dati finali'!$B$4:$O$40,'[1]Dati finali'!E$42,FALSE)</f>
        <v>0.15899999999999997</v>
      </c>
      <c r="F33" s="5">
        <f>VLOOKUP($B33,'[1]Dati finali'!$B$4:$O$40,'[1]Dati finali'!G$42,FALSE)</f>
        <v>1.2719298245614037</v>
      </c>
      <c r="G33" s="2">
        <f>VLOOKUP($B33,'[1]Dati finali'!$B$4:$O$40,'[1]Dati finali'!H$42,FALSE)</f>
        <v>0.4419622093023256</v>
      </c>
      <c r="H33" s="4">
        <f>VLOOKUP($B33,'[1]Dati finali'!$B$4:$O$40,'[1]Dati finali'!I$42,FALSE)</f>
        <v>0.85325000000000006</v>
      </c>
      <c r="I33">
        <f>VLOOKUP($B33,'[1]Dati finali'!$B$4:$O$40,'[1]Dati finali'!J$42,FALSE)</f>
        <v>39356.000800448739</v>
      </c>
      <c r="J33">
        <f>VLOOKUP(B33,'[3]Indicator Scores'!$B$1:$D$181,3,FALSE)</f>
        <v>90.68</v>
      </c>
      <c r="K33" s="7"/>
    </row>
    <row r="34" spans="2:11" x14ac:dyDescent="0.35">
      <c r="B34" t="s">
        <v>33</v>
      </c>
      <c r="C34" s="14">
        <f>LN(VLOOKUP($B34,'[1]Dati finali'!$B$4:$O$40,'[1]Dati finali'!$M$42,FALSE))</f>
        <v>-3.6119184129778081</v>
      </c>
      <c r="D34" s="2">
        <f>VLOOKUP($B34,'[1]Dati finali'!$B$4:$O$40,'[1]Dati finali'!C$42,FALSE)</f>
        <v>0.42599999999999999</v>
      </c>
      <c r="E34" s="5">
        <f>VLOOKUP($B34,'[1]Dati finali'!$B$4:$O$40,'[1]Dati finali'!E$42,FALSE)</f>
        <v>0.17543859649122809</v>
      </c>
      <c r="F34" s="5">
        <f>VLOOKUP($B34,'[1]Dati finali'!$B$4:$O$40,'[1]Dati finali'!G$42,FALSE)</f>
        <v>1.2719298245614037</v>
      </c>
      <c r="G34" s="2">
        <f>VLOOKUP($B34,'[1]Dati finali'!$B$4:$O$40,'[1]Dati finali'!H$42,FALSE)</f>
        <v>0.56096439169139467</v>
      </c>
      <c r="H34" s="4">
        <f>VLOOKUP($B34,'[1]Dati finali'!$B$4:$O$40,'[1]Dati finali'!I$42,FALSE)</f>
        <v>0.73760999999999999</v>
      </c>
      <c r="I34">
        <f>VLOOKUP($B34,'[1]Dati finali'!$B$4:$O$40,'[1]Dati finali'!J$42,FALSE)</f>
        <v>56765.024125018397</v>
      </c>
      <c r="J34">
        <f>VLOOKUP(B34,'[3]Indicator Scores'!$B$1:$D$181,3,FALSE)</f>
        <v>86.93</v>
      </c>
      <c r="K34" s="7"/>
    </row>
    <row r="35" spans="2:11" x14ac:dyDescent="0.35">
      <c r="B35" t="s">
        <v>10</v>
      </c>
      <c r="C35" s="14">
        <f>LN(VLOOKUP($B35,'[1]Dati finali'!$B$4:$O$40,'[1]Dati finali'!$M$42,FALSE))</f>
        <v>-3.6119184129778077</v>
      </c>
      <c r="D35" s="2">
        <f>VLOOKUP($B35,'[1]Dati finali'!$B$4:$O$40,'[1]Dati finali'!C$42,FALSE)</f>
        <v>0.39100000000000001</v>
      </c>
      <c r="E35" s="5">
        <f>VLOOKUP($B35,'[1]Dati finali'!$B$4:$O$40,'[1]Dati finali'!E$42,FALSE)</f>
        <v>0.30295</v>
      </c>
      <c r="F35" s="5">
        <f>VLOOKUP($B35,'[1]Dati finali'!$B$4:$O$40,'[1]Dati finali'!G$42,FALSE)</f>
        <v>1.3596491228070178</v>
      </c>
      <c r="G35" s="2">
        <f>VLOOKUP($B35,'[1]Dati finali'!$B$4:$O$40,'[1]Dati finali'!H$42,FALSE)</f>
        <v>0.60297712418300653</v>
      </c>
      <c r="H35" s="4">
        <f>VLOOKUP($B35,'[1]Dati finali'!$B$4:$O$40,'[1]Dati finali'!I$42,FALSE)</f>
        <v>0.87757000000000007</v>
      </c>
      <c r="I35">
        <f>VLOOKUP($B35,'[1]Dati finali'!$B$4:$O$40,'[1]Dati finali'!J$42,FALSE)</f>
        <v>45056.267280748551</v>
      </c>
      <c r="J35">
        <f>VLOOKUP(B35,'[3]Indicator Scores'!$B$1:$D$181,3,FALSE)</f>
        <v>89.21</v>
      </c>
      <c r="K35" s="7"/>
    </row>
    <row r="36" spans="2:11" x14ac:dyDescent="0.35">
      <c r="B36" t="s">
        <v>32</v>
      </c>
      <c r="C36" s="14">
        <f>LN(VLOOKUP($B36,'[1]Dati finali'!$B$4:$O$40,'[1]Dati finali'!$M$42,FALSE))</f>
        <v>-2.9374633654300153</v>
      </c>
      <c r="D36" s="2">
        <f>VLOOKUP($B36,'[1]Dati finali'!$B$4:$O$40,'[1]Dati finali'!C$42,FALSE)</f>
        <v>0.41899999999999998</v>
      </c>
      <c r="E36" s="5">
        <f>VLOOKUP($B36,'[1]Dati finali'!$B$4:$O$40,'[1]Dati finali'!E$42,FALSE)</f>
        <v>0.19645000000000001</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VLOOKUP(B36,'[3]Indicator Scores'!$B$1:$D$181,3,FALSE)</f>
        <v>90.43</v>
      </c>
      <c r="K36" s="7"/>
    </row>
    <row r="37" spans="2:11" x14ac:dyDescent="0.35">
      <c r="B37" t="s">
        <v>17</v>
      </c>
      <c r="C37" s="14">
        <f>LN(VLOOKUP($B37,'[1]Dati finali'!$B$4:$O$40,'[1]Dati finali'!$M$42,FALSE))</f>
        <v>-1.9661128563728327</v>
      </c>
      <c r="D37" s="2">
        <f>VLOOKUP($B37,'[1]Dati finali'!$B$4:$O$40,'[1]Dati finali'!C$42,FALSE)</f>
        <v>0.42499999999999999</v>
      </c>
      <c r="E37" s="5">
        <f>VLOOKUP($B37,'[1]Dati finali'!$B$4:$O$40,'[1]Dati finali'!E$42,FALSE)</f>
        <v>0.15579999999999999</v>
      </c>
      <c r="F37" s="5">
        <f>VLOOKUP($B37,'[1]Dati finali'!$B$4:$O$40,'[1]Dati finali'!G$42,FALSE)</f>
        <v>1.4824561403508774</v>
      </c>
      <c r="G37" s="2">
        <f>VLOOKUP($B37,'[1]Dati finali'!$B$4:$O$40,'[1]Dati finali'!H$42,FALSE)</f>
        <v>0.99986000000000008</v>
      </c>
      <c r="H37" s="4">
        <f>VLOOKUP($B37,'[1]Dati finali'!$B$4:$O$40,'[1]Dati finali'!I$42,FALSE)</f>
        <v>0.93772999999999995</v>
      </c>
      <c r="I37">
        <f>VLOOKUP($B37,'[1]Dati finali'!$B$4:$O$40,'[1]Dati finali'!J$42,FALSE)</f>
        <v>46625.174468334641</v>
      </c>
      <c r="J37">
        <f>VLOOKUP(B37,'[3]Indicator Scores'!$B$1:$D$181,3,FALSE)</f>
        <v>90.51</v>
      </c>
      <c r="K37" s="7"/>
    </row>
    <row r="38" spans="2:11" x14ac:dyDescent="0.35">
      <c r="B38" t="s">
        <v>25</v>
      </c>
      <c r="C38" s="14">
        <f>LN(VLOOKUP($B38,'[1]Dati finali'!$B$4:$O$40,'[1]Dati finali'!$M$42,FALSE))</f>
        <v>-0.93649343919167449</v>
      </c>
      <c r="D38" s="2">
        <f>VLOOKUP($B38,'[1]Dati finali'!$B$4:$O$40,'[1]Dati finali'!C$42,FALSE)</f>
        <v>0.43200000000000005</v>
      </c>
      <c r="E38" s="5">
        <f>VLOOKUP($B38,'[1]Dati finali'!$B$4:$O$40,'[1]Dati finali'!E$42,FALSE)</f>
        <v>0.16239999999999999</v>
      </c>
      <c r="F38" s="5">
        <f>VLOOKUP($B38,'[1]Dati finali'!$B$4:$O$40,'[1]Dati finali'!G$42,FALSE)</f>
        <v>1.56140350877193</v>
      </c>
      <c r="G38" s="2">
        <f>VLOOKUP($B38,'[1]Dati finali'!$B$4:$O$40,'[1]Dati finali'!H$42,FALSE)</f>
        <v>0.97569731543624161</v>
      </c>
      <c r="H38" s="4">
        <f>VLOOKUP($B38,'[1]Dati finali'!$B$4:$O$40,'[1]Dati finali'!I$42,FALSE)</f>
        <v>0.81870999999999994</v>
      </c>
      <c r="I38">
        <f>VLOOKUP($B38,'[1]Dati finali'!$B$4:$O$40,'[1]Dati finali'!J$42,FALSE)</f>
        <v>53872.17663996949</v>
      </c>
      <c r="J38">
        <f>VLOOKUP(B38,'[3]Indicator Scores'!$B$1:$D$181,3,FALSE)</f>
        <v>86.9</v>
      </c>
      <c r="K38" s="7"/>
    </row>
    <row r="41" spans="2:11" x14ac:dyDescent="0.35">
      <c r="B41" t="s">
        <v>46</v>
      </c>
    </row>
    <row r="42" spans="2:11" ht="15" thickBot="1" x14ac:dyDescent="0.4"/>
    <row r="43" spans="2:11" x14ac:dyDescent="0.35">
      <c r="B43" s="39" t="s">
        <v>47</v>
      </c>
      <c r="C43" s="39"/>
    </row>
    <row r="44" spans="2:11" x14ac:dyDescent="0.35">
      <c r="B44" s="36" t="s">
        <v>48</v>
      </c>
      <c r="C44" s="36">
        <v>0.76310003216502409</v>
      </c>
    </row>
    <row r="45" spans="2:11" x14ac:dyDescent="0.35">
      <c r="B45" s="36" t="s">
        <v>49</v>
      </c>
      <c r="C45" s="36">
        <v>0.58232165909026079</v>
      </c>
    </row>
    <row r="46" spans="2:11" x14ac:dyDescent="0.35">
      <c r="B46" s="36" t="s">
        <v>50</v>
      </c>
      <c r="C46" s="45">
        <v>0.49281915746674521</v>
      </c>
    </row>
    <row r="47" spans="2:11" x14ac:dyDescent="0.35">
      <c r="B47" s="36" t="s">
        <v>51</v>
      </c>
      <c r="C47" s="36">
        <v>0.85569912949410454</v>
      </c>
    </row>
    <row r="48" spans="2:11" ht="15" thickBot="1" x14ac:dyDescent="0.4">
      <c r="B48" s="37" t="s">
        <v>52</v>
      </c>
      <c r="C48" s="37">
        <v>35</v>
      </c>
    </row>
    <row r="50" spans="2:10" ht="15" thickBot="1" x14ac:dyDescent="0.4">
      <c r="B50" t="s">
        <v>53</v>
      </c>
    </row>
    <row r="51" spans="2:10" x14ac:dyDescent="0.35">
      <c r="B51" s="38"/>
      <c r="C51" s="38" t="s">
        <v>58</v>
      </c>
      <c r="D51" s="38" t="s">
        <v>59</v>
      </c>
      <c r="E51" s="38" t="s">
        <v>60</v>
      </c>
      <c r="F51" s="38" t="s">
        <v>61</v>
      </c>
      <c r="G51" s="38" t="s">
        <v>62</v>
      </c>
    </row>
    <row r="52" spans="2:10" x14ac:dyDescent="0.35">
      <c r="B52" s="36" t="s">
        <v>54</v>
      </c>
      <c r="C52" s="36">
        <v>6</v>
      </c>
      <c r="D52" s="45">
        <v>28.583881339583531</v>
      </c>
      <c r="E52" s="36">
        <v>4.7639802232639221</v>
      </c>
      <c r="F52" s="36">
        <v>6.5062053968027156</v>
      </c>
      <c r="G52" s="36">
        <v>2.2011850855591415E-4</v>
      </c>
    </row>
    <row r="53" spans="2:10" x14ac:dyDescent="0.35">
      <c r="B53" s="36" t="s">
        <v>55</v>
      </c>
      <c r="C53" s="36">
        <v>28</v>
      </c>
      <c r="D53" s="45">
        <v>20.502188006075112</v>
      </c>
      <c r="E53" s="36">
        <v>0.73222100021696834</v>
      </c>
      <c r="F53" s="36"/>
      <c r="G53" s="36"/>
    </row>
    <row r="54" spans="2:10" ht="15" thickBot="1" x14ac:dyDescent="0.4">
      <c r="B54" s="37" t="s">
        <v>56</v>
      </c>
      <c r="C54" s="37">
        <v>34</v>
      </c>
      <c r="D54" s="46">
        <v>49.086069345658643</v>
      </c>
      <c r="E54" s="37"/>
      <c r="F54" s="37"/>
      <c r="G54" s="37"/>
    </row>
    <row r="55" spans="2:10" ht="15" thickBot="1" x14ac:dyDescent="0.4"/>
    <row r="56" spans="2:10" x14ac:dyDescent="0.35">
      <c r="B56" s="38"/>
      <c r="C56" s="38" t="s">
        <v>63</v>
      </c>
      <c r="D56" s="38" t="s">
        <v>51</v>
      </c>
      <c r="E56" s="38" t="s">
        <v>64</v>
      </c>
      <c r="F56" s="38" t="s">
        <v>65</v>
      </c>
      <c r="G56" s="38" t="s">
        <v>66</v>
      </c>
      <c r="H56" s="38" t="s">
        <v>67</v>
      </c>
      <c r="I56" s="38" t="s">
        <v>68</v>
      </c>
      <c r="J56" s="38" t="s">
        <v>69</v>
      </c>
    </row>
    <row r="57" spans="2:10" x14ac:dyDescent="0.35">
      <c r="B57" s="36" t="s">
        <v>57</v>
      </c>
      <c r="C57" s="36">
        <v>-8.6525134073266194</v>
      </c>
      <c r="D57" s="36">
        <v>1.0979220611958729</v>
      </c>
      <c r="E57" s="36">
        <v>-7.8808084044710558</v>
      </c>
      <c r="F57" s="36">
        <v>1.3885560677658027E-8</v>
      </c>
      <c r="G57" s="36">
        <v>-10.901504798614802</v>
      </c>
      <c r="H57" s="36">
        <v>-6.4035220160384378</v>
      </c>
      <c r="I57" s="36">
        <v>-10.901504798614802</v>
      </c>
      <c r="J57" s="36">
        <v>-6.4035220160384378</v>
      </c>
    </row>
    <row r="58" spans="2:10" x14ac:dyDescent="0.35">
      <c r="B58" s="36" t="s">
        <v>35</v>
      </c>
      <c r="C58" s="36">
        <v>0.78952299917541402</v>
      </c>
      <c r="D58" s="36">
        <v>1.8893072479483299</v>
      </c>
      <c r="E58" s="36">
        <v>0.41789020818757078</v>
      </c>
      <c r="F58" s="36">
        <v>0.67921485603013809</v>
      </c>
      <c r="G58" s="36">
        <v>-3.0805474605674634</v>
      </c>
      <c r="H58" s="36">
        <v>4.6595934589182919</v>
      </c>
      <c r="I58" s="36">
        <v>-3.0805474605674634</v>
      </c>
      <c r="J58" s="36">
        <v>4.6595934589182919</v>
      </c>
    </row>
    <row r="59" spans="2:10" x14ac:dyDescent="0.35">
      <c r="B59" s="36" t="s">
        <v>37</v>
      </c>
      <c r="C59" s="36">
        <v>-3.4486017004075653</v>
      </c>
      <c r="D59" s="36">
        <v>3.0462495697275003</v>
      </c>
      <c r="E59" s="36">
        <v>-1.1320811448538202</v>
      </c>
      <c r="F59" s="36">
        <v>0.26720263537412547</v>
      </c>
      <c r="G59" s="36">
        <v>-9.6885610747280673</v>
      </c>
      <c r="H59" s="36">
        <v>2.7913576739129371</v>
      </c>
      <c r="I59" s="36">
        <v>-9.6885610747280673</v>
      </c>
      <c r="J59" s="36">
        <v>2.7913576739129371</v>
      </c>
    </row>
    <row r="60" spans="2:10" x14ac:dyDescent="0.35">
      <c r="B60" s="36" t="s">
        <v>39</v>
      </c>
      <c r="C60" s="36">
        <v>1.1713814673371779</v>
      </c>
      <c r="D60" s="36">
        <v>0.93453152849876708</v>
      </c>
      <c r="E60" s="36">
        <v>1.253442427158008</v>
      </c>
      <c r="F60" s="36">
        <v>0.22041045714071447</v>
      </c>
      <c r="G60" s="36">
        <v>-0.74291958987252271</v>
      </c>
      <c r="H60" s="36">
        <v>3.0856825245468782</v>
      </c>
      <c r="I60" s="36">
        <v>-0.74291958987252271</v>
      </c>
      <c r="J60" s="36">
        <v>3.0856825245468782</v>
      </c>
    </row>
    <row r="61" spans="2:10" x14ac:dyDescent="0.35">
      <c r="B61" s="36" t="s">
        <v>40</v>
      </c>
      <c r="C61" s="36">
        <v>2.3874797084934238</v>
      </c>
      <c r="D61" s="36">
        <v>0.68351636048791198</v>
      </c>
      <c r="E61" s="36">
        <v>3.4929371797175097</v>
      </c>
      <c r="F61" s="45">
        <v>1.6056867297610643E-3</v>
      </c>
      <c r="G61" s="36">
        <v>0.98735991413609203</v>
      </c>
      <c r="H61" s="36">
        <v>3.7875995028507559</v>
      </c>
      <c r="I61" s="36">
        <v>0.98735991413609203</v>
      </c>
      <c r="J61" s="36">
        <v>3.7875995028507559</v>
      </c>
    </row>
    <row r="62" spans="2:10" x14ac:dyDescent="0.35">
      <c r="B62" s="36" t="s">
        <v>41</v>
      </c>
      <c r="C62" s="36">
        <v>1.864849036514578</v>
      </c>
      <c r="D62" s="36">
        <v>1.5026897758842657</v>
      </c>
      <c r="E62" s="36">
        <v>1.2410073366055863</v>
      </c>
      <c r="F62" s="36">
        <v>0.22490033983055635</v>
      </c>
      <c r="G62" s="36">
        <v>-1.2132714323094471</v>
      </c>
      <c r="H62" s="36">
        <v>4.9429695053386027</v>
      </c>
      <c r="I62" s="36">
        <v>-1.2132714323094471</v>
      </c>
      <c r="J62" s="36">
        <v>4.9429695053386027</v>
      </c>
    </row>
    <row r="63" spans="2:10" ht="15" thickBot="1" x14ac:dyDescent="0.4">
      <c r="B63" s="37" t="s">
        <v>42</v>
      </c>
      <c r="C63" s="37">
        <v>2.1275530541282905E-5</v>
      </c>
      <c r="D63" s="37">
        <v>1.2664538867454377E-5</v>
      </c>
      <c r="E63" s="37">
        <v>1.6799293494970631</v>
      </c>
      <c r="F63" s="37">
        <v>0.10409662877109778</v>
      </c>
      <c r="G63" s="37">
        <v>-4.6666013223540986E-6</v>
      </c>
      <c r="H63" s="37">
        <v>4.7217662404919909E-5</v>
      </c>
      <c r="I63" s="37">
        <v>-4.6666013223540986E-6</v>
      </c>
      <c r="J63" s="37">
        <v>4.7217662404919909E-5</v>
      </c>
    </row>
    <row r="67" spans="2:4" x14ac:dyDescent="0.35">
      <c r="B67" t="s">
        <v>70</v>
      </c>
    </row>
    <row r="68" spans="2:4" ht="15" thickBot="1" x14ac:dyDescent="0.4"/>
    <row r="69" spans="2:4" x14ac:dyDescent="0.35">
      <c r="B69" s="38" t="s">
        <v>71</v>
      </c>
      <c r="C69" s="38" t="s">
        <v>77</v>
      </c>
      <c r="D69" s="38" t="s">
        <v>73</v>
      </c>
    </row>
    <row r="70" spans="2:4" x14ac:dyDescent="0.35">
      <c r="B70" s="36">
        <v>1</v>
      </c>
      <c r="C70" s="36">
        <v>-5.4452898318328433</v>
      </c>
      <c r="D70" s="36">
        <v>-0.7693182665893481</v>
      </c>
    </row>
    <row r="71" spans="2:4" x14ac:dyDescent="0.35">
      <c r="B71" s="36">
        <v>2</v>
      </c>
      <c r="C71" s="36">
        <v>-5.4335539410495262</v>
      </c>
      <c r="D71" s="36">
        <v>-0.78105415737266526</v>
      </c>
    </row>
    <row r="72" spans="2:4" x14ac:dyDescent="0.35">
      <c r="B72" s="36">
        <v>3</v>
      </c>
      <c r="C72" s="36">
        <v>-4.7635537745442154</v>
      </c>
      <c r="D72" s="36">
        <v>-1.4510543238779761</v>
      </c>
    </row>
    <row r="73" spans="2:4" x14ac:dyDescent="0.35">
      <c r="B73" s="36">
        <v>4</v>
      </c>
      <c r="C73" s="36">
        <v>-4.642895889988564</v>
      </c>
      <c r="D73" s="36">
        <v>-1.5717122084336275</v>
      </c>
    </row>
    <row r="74" spans="2:4" x14ac:dyDescent="0.35">
      <c r="B74" s="36">
        <v>5</v>
      </c>
      <c r="C74" s="36">
        <v>-5.8272142351055933</v>
      </c>
      <c r="D74" s="36">
        <v>-0.38739386331659809</v>
      </c>
    </row>
    <row r="75" spans="2:4" x14ac:dyDescent="0.35">
      <c r="B75" s="36">
        <v>6</v>
      </c>
      <c r="C75" s="36">
        <v>-4.4915037003710383</v>
      </c>
      <c r="D75" s="36">
        <v>-1.3176392899429894</v>
      </c>
    </row>
    <row r="76" spans="2:4" x14ac:dyDescent="0.35">
      <c r="B76" s="36">
        <v>7</v>
      </c>
      <c r="C76" s="36">
        <v>-5.2580797153380425</v>
      </c>
      <c r="D76" s="36">
        <v>-0.55106327497598517</v>
      </c>
    </row>
    <row r="77" spans="2:4" x14ac:dyDescent="0.35">
      <c r="B77" s="36">
        <v>8</v>
      </c>
      <c r="C77" s="36">
        <v>-5.4695407524804027</v>
      </c>
      <c r="D77" s="36">
        <v>-5.1920165381843297E-2</v>
      </c>
    </row>
    <row r="78" spans="2:4" x14ac:dyDescent="0.35">
      <c r="B78" s="36">
        <v>9</v>
      </c>
      <c r="C78" s="36">
        <v>-4.5921191144952687</v>
      </c>
      <c r="D78" s="36">
        <v>-0.92934180336697736</v>
      </c>
    </row>
    <row r="79" spans="2:4" x14ac:dyDescent="0.35">
      <c r="B79" s="36">
        <v>10</v>
      </c>
      <c r="C79" s="36">
        <v>-5.4334456763642063</v>
      </c>
      <c r="D79" s="36">
        <v>-8.8015241498039742E-2</v>
      </c>
    </row>
    <row r="80" spans="2:4" x14ac:dyDescent="0.35">
      <c r="B80" s="36">
        <v>11</v>
      </c>
      <c r="C80" s="36">
        <v>-4.7284065742803314</v>
      </c>
      <c r="D80" s="36">
        <v>-0.3875892354737509</v>
      </c>
    </row>
    <row r="81" spans="2:4" x14ac:dyDescent="0.35">
      <c r="B81" s="36">
        <v>12</v>
      </c>
      <c r="C81" s="36">
        <v>-4.6446390357140901</v>
      </c>
      <c r="D81" s="36">
        <v>-0.47135677403999221</v>
      </c>
    </row>
    <row r="82" spans="2:4" x14ac:dyDescent="0.35">
      <c r="B82" s="36">
        <v>13</v>
      </c>
      <c r="C82" s="36">
        <v>-4.7294316824376965</v>
      </c>
      <c r="D82" s="36">
        <v>-0.38656412731638579</v>
      </c>
    </row>
    <row r="83" spans="2:4" x14ac:dyDescent="0.35">
      <c r="B83" s="36">
        <v>14</v>
      </c>
      <c r="C83" s="36">
        <v>-5.5922916757455674</v>
      </c>
      <c r="D83" s="36">
        <v>0.63044654581874404</v>
      </c>
    </row>
    <row r="84" spans="2:4" x14ac:dyDescent="0.35">
      <c r="B84" s="36">
        <v>15</v>
      </c>
      <c r="C84" s="36">
        <v>-4.5053318999394882</v>
      </c>
      <c r="D84" s="36">
        <v>-0.45651322998733512</v>
      </c>
    </row>
    <row r="85" spans="2:4" x14ac:dyDescent="0.35">
      <c r="B85" s="36">
        <v>16</v>
      </c>
      <c r="C85" s="36">
        <v>-5.2005792266865605</v>
      </c>
      <c r="D85" s="36">
        <v>0.37226548938425896</v>
      </c>
    </row>
    <row r="86" spans="2:4" x14ac:dyDescent="0.35">
      <c r="B86" s="36">
        <v>17</v>
      </c>
      <c r="C86" s="36">
        <v>-5.5488868485695155</v>
      </c>
      <c r="D86" s="36">
        <v>0.83835614692359783</v>
      </c>
    </row>
    <row r="87" spans="2:4" x14ac:dyDescent="0.35">
      <c r="B87" s="36">
        <v>18</v>
      </c>
      <c r="C87" s="36">
        <v>-5.0507140016638896</v>
      </c>
      <c r="D87" s="36">
        <v>0.4455438156757987</v>
      </c>
    </row>
    <row r="88" spans="2:4" x14ac:dyDescent="0.35">
      <c r="B88" s="36">
        <v>19</v>
      </c>
      <c r="C88" s="36">
        <v>-3.6905036578188546</v>
      </c>
      <c r="D88" s="36">
        <v>-0.81935634836491156</v>
      </c>
    </row>
    <row r="89" spans="2:4" x14ac:dyDescent="0.35">
      <c r="B89" s="36">
        <v>20</v>
      </c>
      <c r="C89" s="36">
        <v>-5.0107332788441861</v>
      </c>
      <c r="D89" s="36">
        <v>0.58788464965004916</v>
      </c>
    </row>
    <row r="90" spans="2:4" x14ac:dyDescent="0.35">
      <c r="B90" s="36">
        <v>21</v>
      </c>
      <c r="C90" s="36">
        <v>-5.0515904287553361</v>
      </c>
      <c r="D90" s="36">
        <v>0.62874179956119924</v>
      </c>
    </row>
    <row r="91" spans="2:4" x14ac:dyDescent="0.35">
      <c r="B91" s="36">
        <v>22</v>
      </c>
      <c r="C91" s="36">
        <v>-4.9709705176709527</v>
      </c>
      <c r="D91" s="36">
        <v>0.77126543979102546</v>
      </c>
    </row>
    <row r="92" spans="2:4" x14ac:dyDescent="0.35">
      <c r="B92" s="36">
        <v>23</v>
      </c>
      <c r="C92" s="36">
        <v>-4.8281804321397352</v>
      </c>
      <c r="D92" s="36">
        <v>0.81079691105376295</v>
      </c>
    </row>
    <row r="93" spans="2:4" x14ac:dyDescent="0.35">
      <c r="B93" s="36">
        <v>24</v>
      </c>
      <c r="C93" s="36">
        <v>-3.5710862590546153</v>
      </c>
      <c r="D93" s="36">
        <v>-0.39223004076108126</v>
      </c>
    </row>
    <row r="94" spans="2:4" x14ac:dyDescent="0.35">
      <c r="B94" s="36">
        <v>25</v>
      </c>
      <c r="C94" s="36">
        <v>-4.4954972351315243</v>
      </c>
      <c r="D94" s="36">
        <v>0.53218093531582777</v>
      </c>
    </row>
    <row r="95" spans="2:4" x14ac:dyDescent="0.35">
      <c r="B95" s="36">
        <v>26</v>
      </c>
      <c r="C95" s="36">
        <v>-4.5848617473325977</v>
      </c>
      <c r="D95" s="36">
        <v>0.62154544751690111</v>
      </c>
    </row>
    <row r="96" spans="2:4" x14ac:dyDescent="0.35">
      <c r="B96" s="36">
        <v>27</v>
      </c>
      <c r="C96" s="36">
        <v>-3.9944987810515737</v>
      </c>
      <c r="D96" s="36">
        <v>8.2475775623427783E-2</v>
      </c>
    </row>
    <row r="97" spans="2:4" x14ac:dyDescent="0.35">
      <c r="B97" s="36">
        <v>28</v>
      </c>
      <c r="C97" s="36">
        <v>-5.8377638851954021</v>
      </c>
      <c r="D97" s="36">
        <v>2.0210510595715809</v>
      </c>
    </row>
    <row r="98" spans="2:4" x14ac:dyDescent="0.35">
      <c r="B98" s="36">
        <v>29</v>
      </c>
      <c r="C98" s="36">
        <v>-4.2029339638765224</v>
      </c>
      <c r="D98" s="36">
        <v>0.38622113825270121</v>
      </c>
    </row>
    <row r="99" spans="2:4" x14ac:dyDescent="0.35">
      <c r="B99" s="36">
        <v>30</v>
      </c>
      <c r="C99" s="36">
        <v>-3.8822264587581192</v>
      </c>
      <c r="D99" s="36">
        <v>0.2325677177974641</v>
      </c>
    </row>
    <row r="100" spans="2:4" x14ac:dyDescent="0.35">
      <c r="B100" s="36">
        <v>31</v>
      </c>
      <c r="C100" s="36">
        <v>-3.5087510229874326</v>
      </c>
      <c r="D100" s="36">
        <v>-0.10316738999037556</v>
      </c>
    </row>
    <row r="101" spans="2:4" x14ac:dyDescent="0.35">
      <c r="B101" s="36">
        <v>32</v>
      </c>
      <c r="C101" s="36">
        <v>-3.7611688069955962</v>
      </c>
      <c r="D101" s="36">
        <v>0.1492503940177885</v>
      </c>
    </row>
    <row r="102" spans="2:4" x14ac:dyDescent="0.35">
      <c r="B102" s="36">
        <v>33</v>
      </c>
      <c r="C102" s="36">
        <v>-3.6147691605467944</v>
      </c>
      <c r="D102" s="36">
        <v>0.67730579511677913</v>
      </c>
    </row>
    <row r="103" spans="2:4" x14ac:dyDescent="0.35">
      <c r="B103" s="36">
        <v>34</v>
      </c>
      <c r="C103" s="36">
        <v>-1.9898909569145982</v>
      </c>
      <c r="D103" s="36">
        <v>2.3778100541765435E-2</v>
      </c>
    </row>
    <row r="104" spans="2:4" ht="15" thickBot="1" x14ac:dyDescent="0.4">
      <c r="B104" s="37">
        <v>35</v>
      </c>
      <c r="C104" s="37">
        <v>-2.0401060182689053</v>
      </c>
      <c r="D104" s="37">
        <v>1.1036125790772306</v>
      </c>
    </row>
    <row r="105" spans="2:4" ht="15" thickBot="1" x14ac:dyDescent="0.4">
      <c r="B105" s="37">
        <v>35</v>
      </c>
      <c r="C105" s="37">
        <v>-1.6955689246248387</v>
      </c>
      <c r="D105" s="37">
        <v>0.75907548543316417</v>
      </c>
    </row>
    <row r="106" spans="2:4" ht="15" thickBot="1" x14ac:dyDescent="0.4">
      <c r="B106" s="8">
        <v>35</v>
      </c>
      <c r="C106" s="8">
        <v>-1.8048819225012243</v>
      </c>
      <c r="D106" s="8">
        <v>0.86838848330954976</v>
      </c>
    </row>
    <row r="107" spans="2:4" ht="15" thickBot="1" x14ac:dyDescent="0.4">
      <c r="B107" s="8"/>
      <c r="C107" s="8"/>
      <c r="D107" s="8"/>
    </row>
  </sheetData>
  <conditionalFormatting sqref="B4:C38">
    <cfRule type="cellIs" dxfId="16" priority="1" operator="equal">
      <formula>0</formula>
    </cfRule>
  </conditionalFormatting>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48F8-5427-430C-833C-025F00A8BF67}">
  <dimension ref="B1:K121"/>
  <sheetViews>
    <sheetView zoomScale="53" zoomScaleNormal="90" workbookViewId="0">
      <selection activeCell="K11" sqref="K11"/>
    </sheetView>
  </sheetViews>
  <sheetFormatPr defaultRowHeight="14.5" x14ac:dyDescent="0.35"/>
  <cols>
    <col min="2" max="2" width="11.36328125" customWidth="1"/>
    <col min="3" max="3" width="15.1796875" customWidth="1"/>
    <col min="4" max="4" width="15.26953125" bestFit="1" customWidth="1"/>
    <col min="5" max="5" width="13.36328125" bestFit="1" customWidth="1"/>
    <col min="6" max="6" width="17.08984375" bestFit="1" customWidth="1"/>
    <col min="7" max="7" width="19.1796875" customWidth="1"/>
    <col min="8" max="8" width="14.81640625" bestFit="1" customWidth="1"/>
    <col min="9" max="9" width="16.90625" bestFit="1" customWidth="1"/>
    <col min="10" max="10" width="19.26953125" customWidth="1"/>
  </cols>
  <sheetData>
    <row r="1" spans="2:10" x14ac:dyDescent="0.35">
      <c r="B1" t="s">
        <v>86</v>
      </c>
    </row>
    <row r="3" spans="2:10" ht="48" x14ac:dyDescent="0.35">
      <c r="C3" s="1" t="s">
        <v>44</v>
      </c>
      <c r="D3" s="1" t="s">
        <v>35</v>
      </c>
      <c r="E3" s="1" t="s">
        <v>37</v>
      </c>
      <c r="F3" s="1" t="s">
        <v>39</v>
      </c>
      <c r="G3" s="1" t="s">
        <v>40</v>
      </c>
      <c r="H3" s="1" t="s">
        <v>41</v>
      </c>
      <c r="I3" s="1" t="s">
        <v>42</v>
      </c>
      <c r="J3" s="1" t="s">
        <v>121</v>
      </c>
    </row>
    <row r="4" spans="2:10" x14ac:dyDescent="0.35">
      <c r="B4" t="s">
        <v>9</v>
      </c>
      <c r="C4" s="3">
        <f>VLOOKUP($B4,'[1]Dati finali'!$B$4:$O$40,'[1]Dati finali'!$M$42,FALSE)</f>
        <v>2E-3</v>
      </c>
      <c r="D4" s="2">
        <f>VLOOKUP($B4,'[1]Dati finali'!$B$4:$O$40,'[1]Dati finali'!C$42,FALSE)</f>
        <v>0.23899999999999999</v>
      </c>
      <c r="E4" s="5">
        <f>VLOOKUP($B4,'[1]Dati finali'!$B$4:$O$40,'[1]Dati finali'!E$42,FALSE)</f>
        <v>0.14629999999999999</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VLOOKUP($B4,'[1]Dati finali 2016'!$B$4:$P$40,'[1]Dati finali'!P$42,FALSE)</f>
        <v>84.67</v>
      </c>
    </row>
    <row r="5" spans="2:10" x14ac:dyDescent="0.35">
      <c r="B5" t="s">
        <v>11</v>
      </c>
      <c r="C5" s="3">
        <f>VLOOKUP($B5,'[1]Dati finali'!$B$4:$O$40,'[1]Dati finali'!$M$42,FALSE)</f>
        <v>2E-3</v>
      </c>
      <c r="D5" s="2">
        <f>VLOOKUP($B5,'[1]Dati finali'!$B$4:$O$40,'[1]Dati finali'!C$42,FALSE)</f>
        <v>0.39700000000000002</v>
      </c>
      <c r="E5" s="5">
        <f>VLOOKUP($B5,'[1]Dati finali'!$B$4:$O$40,'[1]Dati finali'!E$42,FALSE)</f>
        <v>0.1263</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VLOOKUP($B5,'[1]Dati finali 2016'!$B$4:$P$40,'[1]Dati finali'!P$42,FALSE)</f>
        <v>88.59</v>
      </c>
    </row>
    <row r="6" spans="2:10" x14ac:dyDescent="0.35">
      <c r="B6" t="s">
        <v>15</v>
      </c>
      <c r="C6" s="3">
        <f>VLOOKUP($B6,'[1]Dati finali'!$B$4:$O$40,'[1]Dati finali'!$M$42,FALSE)</f>
        <v>2E-3</v>
      </c>
      <c r="D6" s="2">
        <f>VLOOKUP($B6,'[1]Dati finali'!$B$4:$O$40,'[1]Dati finali'!C$42,FALSE)</f>
        <v>0.31</v>
      </c>
      <c r="E6" s="5">
        <f>VLOOKUP($B6,'[1]Dati finali'!$B$4:$O$40,'[1]Dati finali'!E$42,FALSE)</f>
        <v>0.17780000000000001</v>
      </c>
      <c r="F6" s="5">
        <f>VLOOKUP($B6,'[1]Dati finali'!$B$4:$O$40,'[1]Dati finali'!G$42,FALSE)</f>
        <v>1.3508771929824563</v>
      </c>
      <c r="G6" s="2">
        <f>VLOOKUP($B6,'[1]Dati finali'!$B$4:$O$40,'[1]Dati finali'!H$42,FALSE)</f>
        <v>0.28974708171206226</v>
      </c>
      <c r="H6" s="4">
        <f>VLOOKUP($B6,'[1]Dati finali'!$B$4:$O$40,'[1]Dati finali'!I$42,FALSE)</f>
        <v>0.78724000000000005</v>
      </c>
      <c r="I6">
        <f>VLOOKUP($B6,'[1]Dati finali'!$B$4:$O$40,'[1]Dati finali'!J$42,FALSE)</f>
        <v>24212.197302170782</v>
      </c>
      <c r="J6">
        <f>VLOOKUP($B6,'[1]Dati finali 2016'!$B$4:$P$40,'[1]Dati finali'!P$42,FALSE)</f>
        <v>85.81</v>
      </c>
    </row>
    <row r="7" spans="2:10" x14ac:dyDescent="0.35">
      <c r="B7" t="s">
        <v>19</v>
      </c>
      <c r="C7" s="3">
        <f>VLOOKUP($B7,'[1]Dati finali'!$B$4:$O$40,'[1]Dati finali'!$M$42,FALSE)</f>
        <v>2E-3</v>
      </c>
      <c r="D7" s="2">
        <f>VLOOKUP($B7,'[1]Dati finali'!$B$4:$O$40,'[1]Dati finali'!C$42,FALSE)</f>
        <v>0.187</v>
      </c>
      <c r="E7" s="5">
        <f>VLOOKUP($B7,'[1]Dati finali'!$B$4:$O$40,'[1]Dati finali'!E$42,FALSE)</f>
        <v>0.21060000000000001</v>
      </c>
      <c r="F7" s="5">
        <f>VLOOKUP($B7,'[1]Dati finali'!$B$4:$O$40,'[1]Dati finali'!G$42,FALSE)</f>
        <v>1.4122807017543861</v>
      </c>
      <c r="G7" s="2">
        <f>VLOOKUP($B7,'[1]Dati finali'!$B$4:$O$40,'[1]Dati finali'!H$42,FALSE)</f>
        <v>0.37279399585921325</v>
      </c>
      <c r="H7" s="4">
        <f>VLOOKUP($B7,'[1]Dati finali'!$B$4:$O$40,'[1]Dati finali'!I$42,FALSE)</f>
        <v>0.70144000000000006</v>
      </c>
      <c r="I7">
        <f>VLOOKUP($B7,'[1]Dati finali'!$B$4:$O$40,'[1]Dati finali'!J$42,FALSE)</f>
        <v>34585.035786649052</v>
      </c>
      <c r="J7">
        <f>VLOOKUP($B7,'[1]Dati finali 2016'!$B$4:$P$40,'[1]Dati finali'!P$42,FALSE)</f>
        <v>84.48</v>
      </c>
    </row>
    <row r="8" spans="2:10" x14ac:dyDescent="0.35">
      <c r="B8" t="s">
        <v>26</v>
      </c>
      <c r="C8" s="3">
        <f>VLOOKUP($B8,'[1]Dati finali'!$B$4:$O$40,'[1]Dati finali'!$M$42,FALSE)</f>
        <v>2E-3</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VLOOKUP($B8,'[1]Dati finali 2016'!$B$4:$P$40,'[1]Dati finali'!P$42,FALSE)</f>
        <v>81.260000000000005</v>
      </c>
    </row>
    <row r="9" spans="2:10" x14ac:dyDescent="0.35">
      <c r="B9" t="s">
        <v>21</v>
      </c>
      <c r="C9" s="3">
        <f>VLOOKUP($B9,'[1]Dati finali'!$B$4:$O$40,'[1]Dati finali'!$M$42,FALSE)</f>
        <v>3.0000000000000001E-3</v>
      </c>
      <c r="D9" s="2">
        <f>VLOOKUP($B9,'[1]Dati finali'!$B$4:$O$40,'[1]Dati finali'!C$42,FALSE)</f>
        <v>0.40299999999999997</v>
      </c>
      <c r="E9" s="5">
        <f>VLOOKUP($B9,'[1]Dati finali'!$B$4:$O$40,'[1]Dati finali'!E$42,FALSE)</f>
        <v>0.11115</v>
      </c>
      <c r="F9" s="5">
        <f>VLOOKUP($B9,'[1]Dati finali'!$B$4:$O$40,'[1]Dati finali'!G$42,FALSE)</f>
        <v>1.0175438596491229</v>
      </c>
      <c r="G9" s="2">
        <f>VLOOKUP($B9,'[1]Dati finali'!$B$4:$O$40,'[1]Dati finali'!H$42,FALSE)</f>
        <v>0.48558139534883721</v>
      </c>
      <c r="H9" s="4">
        <f>VLOOKUP($B9,'[1]Dati finali'!$B$4:$O$40,'[1]Dati finali'!I$42,FALSE)</f>
        <v>0.67516000000000009</v>
      </c>
      <c r="I9">
        <f>VLOOKUP($B9,'[1]Dati finali'!$B$4:$O$40,'[1]Dati finali'!J$42,FALSE)</f>
        <v>28945.214455971793</v>
      </c>
      <c r="J9">
        <f>VLOOKUP($B9,'[1]Dati finali 2016'!$B$4:$P$40,'[1]Dati finali'!P$42,FALSE)</f>
        <v>85.49</v>
      </c>
    </row>
    <row r="10" spans="2:10" x14ac:dyDescent="0.35">
      <c r="B10" t="s">
        <v>28</v>
      </c>
      <c r="C10" s="3">
        <f>VLOOKUP($B10,'[1]Dati finali'!$B$4:$O$40,'[1]Dati finali'!$M$42,FALSE)</f>
        <v>3.0000000000000001E-3</v>
      </c>
      <c r="D10" s="2">
        <f>VLOOKUP($B10,'[1]Dati finali'!$B$4:$O$40,'[1]Dati finali'!C$42,FALSE)</f>
        <v>0.17600000000000002</v>
      </c>
      <c r="E10" s="5">
        <f>VLOOKUP($B10,'[1]Dati finali'!$B$4:$O$40,'[1]Dati finali'!E$42,FALSE)</f>
        <v>0.12434999999999999</v>
      </c>
      <c r="F10" s="5">
        <f>VLOOKUP($B10,'[1]Dati finali'!$B$4:$O$40,'[1]Dati finali'!G$42,FALSE)</f>
        <v>1.0175438596491229</v>
      </c>
      <c r="G10" s="2">
        <f>VLOOKUP($B10,'[1]Dati finali'!$B$4:$O$40,'[1]Dati finali'!H$42,FALSE)</f>
        <v>0.41427188940092169</v>
      </c>
      <c r="H10" s="4">
        <f>VLOOKUP($B10,'[1]Dati finali'!$B$4:$O$40,'[1]Dati finali'!I$42,FALSE)</f>
        <v>0.53935999999999995</v>
      </c>
      <c r="I10">
        <f>VLOOKUP($B10,'[1]Dati finali'!$B$4:$O$40,'[1]Dati finali'!J$42,FALSE)</f>
        <v>23383.132051156193</v>
      </c>
      <c r="J10">
        <f>VLOOKUP($B10,'[1]Dati finali 2016'!$B$4:$P$40,'[1]Dati finali'!P$42,FALSE)</f>
        <v>83.24</v>
      </c>
    </row>
    <row r="11" spans="2:10" x14ac:dyDescent="0.35">
      <c r="B11" t="s">
        <v>7</v>
      </c>
      <c r="C11" s="3">
        <f>VLOOKUP($B11,'[1]Dati finali'!$B$4:$O$40,'[1]Dati finali'!$M$42,FALSE)</f>
        <v>4.0000000000000001E-3</v>
      </c>
      <c r="D11" s="2">
        <f>VLOOKUP($B11,'[1]Dati finali'!$B$4:$O$40,'[1]Dati finali'!C$42,FALSE)</f>
        <v>0.27800000000000002</v>
      </c>
      <c r="E11" s="5">
        <f>VLOOKUP($B11,'[1]Dati finali'!$B$4:$O$40,'[1]Dati finali'!E$42,FALSE)</f>
        <v>9.69E-2</v>
      </c>
      <c r="F11" s="5">
        <f>VLOOKUP($B11,'[1]Dati finali'!$B$4:$O$40,'[1]Dati finali'!G$42,FALSE)</f>
        <v>0.97368421052631593</v>
      </c>
      <c r="G11" s="2">
        <f>VLOOKUP($B11,'[1]Dati finali'!$B$4:$O$40,'[1]Dati finali'!H$42,FALSE)</f>
        <v>0.15651982378854626</v>
      </c>
      <c r="H11" s="4">
        <f>VLOOKUP($B11,'[1]Dati finali'!$B$4:$O$40,'[1]Dati finali'!I$42,FALSE)</f>
        <v>0.74668999999999996</v>
      </c>
      <c r="I11">
        <f>VLOOKUP($B11,'[1]Dati finali'!$B$4:$O$40,'[1]Dati finali'!J$42,FALSE)</f>
        <v>18375.433481661283</v>
      </c>
      <c r="J11">
        <f>VLOOKUP($B11,'[1]Dati finali 2016'!$B$4:$P$40,'[1]Dati finali'!P$42,FALSE)</f>
        <v>83.4</v>
      </c>
    </row>
    <row r="12" spans="2:10" x14ac:dyDescent="0.35">
      <c r="B12" t="s">
        <v>23</v>
      </c>
      <c r="C12" s="3">
        <f>VLOOKUP($B12,'[1]Dati finali'!$B$4:$O$40,'[1]Dati finali'!$M$42,FALSE)</f>
        <v>4.0000000000000001E-3</v>
      </c>
      <c r="D12" s="2">
        <f>VLOOKUP($B12,'[1]Dati finali'!$B$4:$O$40,'[1]Dati finali'!C$42,FALSE)</f>
        <v>0.23899999999999999</v>
      </c>
      <c r="E12" s="5">
        <f>VLOOKUP($B12,'[1]Dati finali'!$B$4:$O$40,'[1]Dati finali'!E$42,FALSE)</f>
        <v>0.1313</v>
      </c>
      <c r="F12" s="5">
        <f>VLOOKUP($B12,'[1]Dati finali'!$B$4:$O$40,'[1]Dati finali'!G$42,FALSE)</f>
        <v>1.192982456140351</v>
      </c>
      <c r="G12" s="2">
        <f>VLOOKUP($B12,'[1]Dati finali'!$B$4:$O$40,'[1]Dati finali'!H$42,FALSE)</f>
        <v>0.16675000000000001</v>
      </c>
      <c r="H12" s="4">
        <f>VLOOKUP($B12,'[1]Dati finali'!$B$4:$O$40,'[1]Dati finali'!I$42,FALSE)</f>
        <v>0.94546000000000008</v>
      </c>
      <c r="I12">
        <f>VLOOKUP($B12,'[1]Dati finali'!$B$4:$O$40,'[1]Dati finali'!J$42,FALSE)</f>
        <v>35994.860216078843</v>
      </c>
      <c r="J12">
        <f>VLOOKUP($B12,'[1]Dati finali 2016'!$B$4:$P$40,'[1]Dati finali'!P$42,FALSE)</f>
        <v>88.48</v>
      </c>
    </row>
    <row r="13" spans="2:10" x14ac:dyDescent="0.35">
      <c r="B13" t="s">
        <v>29</v>
      </c>
      <c r="C13" s="3">
        <f>VLOOKUP($B13,'[1]Dati finali'!$B$4:$O$40,'[1]Dati finali'!$M$42,FALSE)</f>
        <v>4.0000000000000001E-3</v>
      </c>
      <c r="D13" s="2">
        <f>VLOOKUP($B13,'[1]Dati finali'!$B$4:$O$40,'[1]Dati finali'!C$42,FALSE)</f>
        <v>0.23100000000000001</v>
      </c>
      <c r="E13" s="5">
        <f>VLOOKUP($B13,'[1]Dati finali'!$B$4:$O$40,'[1]Dati finali'!E$42,FALSE)</f>
        <v>0.14384999999999998</v>
      </c>
      <c r="F13" s="5">
        <f>VLOOKUP($B13,'[1]Dati finali'!$B$4:$O$40,'[1]Dati finali'!G$42,FALSE)</f>
        <v>1.1578947368421053</v>
      </c>
      <c r="G13" s="2">
        <f>VLOOKUP($B13,'[1]Dati finali'!$B$4:$O$40,'[1]Dati finali'!H$42,FALSE)</f>
        <v>0.24461254612546127</v>
      </c>
      <c r="H13" s="4">
        <f>VLOOKUP($B13,'[1]Dati finali'!$B$4:$O$40,'[1]Dati finali'!I$42,FALSE)</f>
        <v>0.53750999999999993</v>
      </c>
      <c r="I13">
        <f>VLOOKUP($B13,'[1]Dati finali'!$B$4:$O$40,'[1]Dati finali'!J$42,FALSE)</f>
        <v>27733.754503235035</v>
      </c>
      <c r="J13">
        <f>VLOOKUP($B13,'[1]Dati finali 2016'!$B$4:$P$40,'[1]Dati finali'!P$42,FALSE)</f>
        <v>85.42</v>
      </c>
    </row>
    <row r="14" spans="2:10" x14ac:dyDescent="0.35">
      <c r="B14" t="s">
        <v>6</v>
      </c>
      <c r="C14" s="3">
        <f>VLOOKUP($B14,'[1]Dati finali'!$B$4:$O$40,'[1]Dati finali'!$M$42,FALSE)</f>
        <v>6.0000000000000001E-3</v>
      </c>
      <c r="D14" s="2">
        <f>VLOOKUP($B14,'[1]Dati finali'!$B$4:$O$40,'[1]Dati finali'!C$42,FALSE)</f>
        <v>0.40299999999999997</v>
      </c>
      <c r="E14" s="5">
        <f>VLOOKUP($B14,'[1]Dati finali'!$B$4:$O$40,'[1]Dati finali'!E$42,FALSE)</f>
        <v>0.2838</v>
      </c>
      <c r="F14" s="5">
        <f>VLOOKUP($B14,'[1]Dati finali'!$B$4:$O$40,'[1]Dati finali'!G$42,FALSE)</f>
        <v>1.2543859649122808</v>
      </c>
      <c r="G14" s="2">
        <f>VLOOKUP($B14,'[1]Dati finali'!$B$4:$O$40,'[1]Dati finali'!H$42,FALSE)</f>
        <v>0.16570760233918128</v>
      </c>
      <c r="H14" s="4">
        <f>VLOOKUP($B14,'[1]Dati finali'!$B$4:$O$40,'[1]Dati finali'!I$42,FALSE)</f>
        <v>0.97960999999999998</v>
      </c>
      <c r="I14">
        <f>VLOOKUP($B14,'[1]Dati finali'!$B$4:$O$40,'[1]Dati finali'!J$42,FALSE)</f>
        <v>41965.08520658395</v>
      </c>
      <c r="J14">
        <f>VLOOKUP($B14,'[1]Dati finali 2016'!$B$4:$P$40,'[1]Dati finali'!P$42,FALSE)</f>
        <v>80.150000000000006</v>
      </c>
    </row>
    <row r="15" spans="2:10" x14ac:dyDescent="0.35">
      <c r="B15" t="s">
        <v>20</v>
      </c>
      <c r="C15" s="3">
        <f>VLOOKUP($B15,'[1]Dati finali'!$B$4:$O$40,'[1]Dati finali'!$M$42,FALSE)</f>
        <v>6.0000000000000001E-3</v>
      </c>
      <c r="D15" s="2">
        <f>VLOOKUP($B15,'[1]Dati finali'!$B$4:$O$40,'[1]Dati finali'!C$42,FALSE)</f>
        <v>0.33899999999999997</v>
      </c>
      <c r="E15" s="5">
        <f>VLOOKUP($B15,'[1]Dati finali'!$B$4:$O$40,'[1]Dati finali'!E$42,FALSE)</f>
        <v>0.15839999999999999</v>
      </c>
      <c r="F15" s="5">
        <f>VLOOKUP($B15,'[1]Dati finali'!$B$4:$O$40,'[1]Dati finali'!G$42,FALSE)</f>
        <v>1.0175438596491229</v>
      </c>
      <c r="G15" s="2">
        <f>VLOOKUP($B15,'[1]Dati finali'!$B$4:$O$40,'[1]Dati finali'!H$42,FALSE)</f>
        <v>0.54400000000000004</v>
      </c>
      <c r="H15" s="4">
        <f>VLOOKUP($B15,'[1]Dati finali'!$B$4:$O$40,'[1]Dati finali'!I$42,FALSE)</f>
        <v>0.68075000000000008</v>
      </c>
      <c r="I15">
        <f>VLOOKUP($B15,'[1]Dati finali'!$B$4:$O$40,'[1]Dati finali'!J$42,FALSE)</f>
        <v>24735.816612986935</v>
      </c>
      <c r="J15">
        <f>VLOOKUP($B15,'[1]Dati finali 2016'!$B$4:$P$40,'[1]Dati finali'!P$42,FALSE)</f>
        <v>85.71</v>
      </c>
    </row>
    <row r="16" spans="2:10" x14ac:dyDescent="0.35">
      <c r="B16" t="s">
        <v>31</v>
      </c>
      <c r="C16" s="3">
        <f>VLOOKUP($B16,'[1]Dati finali'!$B$4:$O$40,'[1]Dati finali'!$M$42,FALSE)</f>
        <v>6.0000000000000001E-3</v>
      </c>
      <c r="D16" s="2">
        <f>VLOOKUP($B16,'[1]Dati finali'!$B$4:$O$40,'[1]Dati finali'!C$42,FALSE)</f>
        <v>0.36399999999999999</v>
      </c>
      <c r="E16" s="5">
        <f>VLOOKUP($B16,'[1]Dati finali'!$B$4:$O$40,'[1]Dati finali'!E$42,FALSE)</f>
        <v>0.22365000000000002</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VLOOKUP($B16,'[1]Dati finali 2016'!$B$4:$P$40,'[1]Dati finali'!P$42,FALSE)</f>
        <v>88.91</v>
      </c>
    </row>
    <row r="17" spans="2:10" x14ac:dyDescent="0.35">
      <c r="B17" t="s">
        <v>8</v>
      </c>
      <c r="C17" s="3">
        <f>VLOOKUP($B17,'[1]Dati finali'!$B$4:$O$40,'[1]Dati finali'!$M$42,FALSE)</f>
        <v>7.0000000000000001E-3</v>
      </c>
      <c r="D17" s="2">
        <f>VLOOKUP($B17,'[1]Dati finali'!$B$4:$O$40,'[1]Dati finali'!C$42,FALSE)</f>
        <v>0.42499999999999999</v>
      </c>
      <c r="E17" s="5">
        <f>VLOOKUP($B17,'[1]Dati finali'!$B$4:$O$40,'[1]Dati finali'!E$42,FALSE)</f>
        <v>0.18445</v>
      </c>
      <c r="F17" s="5">
        <f>VLOOKUP($B17,'[1]Dati finali'!$B$4:$O$40,'[1]Dati finali'!G$42,FALSE)</f>
        <v>1.0789473684210527</v>
      </c>
      <c r="G17" s="2">
        <f>VLOOKUP($B17,'[1]Dati finali'!$B$4:$O$40,'[1]Dati finali'!H$42,FALSE)</f>
        <v>8.6530612244897956E-2</v>
      </c>
      <c r="H17" s="4">
        <f>VLOOKUP($B17,'[1]Dati finali'!$B$4:$O$40,'[1]Dati finali'!I$42,FALSE)</f>
        <v>0.66835999999999995</v>
      </c>
      <c r="I17">
        <f>VLOOKUP($B17,'[1]Dati finali'!$B$4:$O$40,'[1]Dati finali'!J$42,FALSE)</f>
        <v>30266.202047392988</v>
      </c>
      <c r="J17">
        <f>VLOOKUP($B17,'[1]Dati finali 2016'!$B$4:$P$40,'[1]Dati finali'!P$42,FALSE)</f>
        <v>80.239999999999995</v>
      </c>
    </row>
    <row r="18" spans="2:10" x14ac:dyDescent="0.35">
      <c r="B18" t="s">
        <v>18</v>
      </c>
      <c r="C18" s="3">
        <f>VLOOKUP($B18,'[1]Dati finali'!$B$4:$O$40,'[1]Dati finali'!$M$42,FALSE)</f>
        <v>7.0000000000000001E-3</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VLOOKUP($B18,'[1]Dati finali 2016'!$B$4:$P$40,'[1]Dati finali'!P$42,FALSE)</f>
        <v>86.6</v>
      </c>
    </row>
    <row r="19" spans="2:10" x14ac:dyDescent="0.35">
      <c r="B19" t="s">
        <v>30</v>
      </c>
      <c r="C19" s="3">
        <f>VLOOKUP($B19,'[1]Dati finali'!$B$4:$O$40,'[1]Dati finali'!$M$42,FALSE)</f>
        <v>8.0000000000000002E-3</v>
      </c>
      <c r="D19" s="2">
        <f>VLOOKUP($B19,'[1]Dati finali'!$B$4:$O$40,'[1]Dati finali'!C$42,FALSE)</f>
        <v>0.32500000000000001</v>
      </c>
      <c r="E19" s="5">
        <f>VLOOKUP($B19,'[1]Dati finali'!$B$4:$O$40,'[1]Dati finali'!E$42,FALSE)</f>
        <v>0.16109999999999999</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VLOOKUP($B19,'[1]Dati finali 2016'!$B$4:$P$40,'[1]Dati finali'!P$42,FALSE)</f>
        <v>88.98</v>
      </c>
    </row>
    <row r="20" spans="2:10" x14ac:dyDescent="0.35">
      <c r="B20" t="s">
        <v>16</v>
      </c>
      <c r="C20" s="3">
        <f>VLOOKUP($B20,'[1]Dati finali'!$B$4:$O$40,'[1]Dati finali'!$M$42,FALSE)</f>
        <v>9.0000000000000011E-3</v>
      </c>
      <c r="D20" s="2">
        <f>VLOOKUP($B20,'[1]Dati finali'!$B$4:$O$40,'[1]Dati finali'!C$42,FALSE)</f>
        <v>0.24100000000000002</v>
      </c>
      <c r="E20" s="5">
        <f>VLOOKUP($B20,'[1]Dati finali'!$B$4:$O$40,'[1]Dati finali'!E$42,FALSE)</f>
        <v>0.11294999999999999</v>
      </c>
      <c r="F20" s="5">
        <f>VLOOKUP($B20,'[1]Dati finali'!$B$4:$O$40,'[1]Dati finali'!G$42,FALSE)</f>
        <v>1.0350877192982457</v>
      </c>
      <c r="G20" s="2">
        <f>VLOOKUP($B20,'[1]Dati finali'!$B$4:$O$40,'[1]Dati finali'!H$42,FALSE)</f>
        <v>0.10078369905956112</v>
      </c>
      <c r="H20" s="4">
        <f>VLOOKUP($B20,'[1]Dati finali'!$B$4:$O$40,'[1]Dati finali'!I$42,FALSE)</f>
        <v>0.71062000000000003</v>
      </c>
      <c r="I20">
        <f>VLOOKUP($B20,'[1]Dati finali'!$B$4:$O$40,'[1]Dati finali'!J$42,FALSE)</f>
        <v>24656.045439859558</v>
      </c>
      <c r="J20">
        <f>VLOOKUP($B20,'[1]Dati finali 2016'!$B$4:$P$40,'[1]Dati finali'!P$42,FALSE)</f>
        <v>84.6</v>
      </c>
    </row>
    <row r="21" spans="2:10" x14ac:dyDescent="0.35">
      <c r="B21" t="s">
        <v>4</v>
      </c>
      <c r="C21" s="3">
        <f>VLOOKUP($B21,'[1]Dati finali'!$B$4:$O$40,'[1]Dati finali'!$M$42,FALSE)</f>
        <v>0.01</v>
      </c>
      <c r="D21" s="2">
        <f>VLOOKUP($B21,'[1]Dati finali'!$B$4:$O$40,'[1]Dati finali'!C$42,FALSE)</f>
        <v>0.51440529000000002</v>
      </c>
      <c r="E21" s="5">
        <f>VLOOKUP($B21,'[1]Dati finali'!$B$4:$O$40,'[1]Dati finali'!E$42,FALSE)</f>
        <v>0.22807017543859651</v>
      </c>
      <c r="F21" s="5">
        <f>VLOOKUP($B21,'[1]Dati finali'!$B$4:$O$40,'[1]Dati finali'!G$42,FALSE)</f>
        <v>0.92982456140350889</v>
      </c>
      <c r="G21" s="2">
        <f>VLOOKUP($B21,'[1]Dati finali'!$B$4:$O$40,'[1]Dati finali'!H$42,FALSE)</f>
        <v>0.15845754764042702</v>
      </c>
      <c r="H21" s="4">
        <f>VLOOKUP($B21,'[1]Dati finali'!$B$4:$O$40,'[1]Dati finali'!I$42,FALSE)</f>
        <v>0.91535</v>
      </c>
      <c r="I21">
        <f>VLOOKUP($B21,'[1]Dati finali'!$B$4:$O$40,'[1]Dati finali'!J$42,FALSE)</f>
        <v>37964.025726503154</v>
      </c>
      <c r="J21">
        <f>VLOOKUP($B21,'[1]Dati finali 2016'!$B$4:$P$40,'[1]Dati finali'!P$42,FALSE)</f>
        <v>80.59</v>
      </c>
    </row>
    <row r="22" spans="2:10" x14ac:dyDescent="0.35">
      <c r="B22" t="s">
        <v>0</v>
      </c>
      <c r="C22" s="3">
        <f>VLOOKUP($B22,'[1]Dati finali'!$B$4:$O$40,'[1]Dati finali'!$M$42,FALSE)</f>
        <v>1.0999999999999999E-2</v>
      </c>
      <c r="D22" s="2">
        <f>VLOOKUP($B22,'[1]Dati finali'!$B$4:$O$40,'[1]Dati finali'!C$42,FALSE)</f>
        <v>0.56714520000000002</v>
      </c>
      <c r="E22" s="5">
        <f>VLOOKUP($B22,'[1]Dati finali'!$B$4:$O$40,'[1]Dati finali'!E$42,FALSE)</f>
        <v>7.6666666666666675E-2</v>
      </c>
      <c r="F22" s="5">
        <f>VLOOKUP($B22,'[1]Dati finali'!$B$4:$O$40,'[1]Dati finali'!G$42,FALSE)</f>
        <v>0.71052631578947378</v>
      </c>
      <c r="G22" s="2">
        <f>VLOOKUP($B22,'[1]Dati finali'!$B$4:$O$40,'[1]Dati finali'!H$42,FALSE)</f>
        <v>0.65241799578693949</v>
      </c>
      <c r="H22" s="4">
        <f>VLOOKUP($B22,'[1]Dati finali'!$B$4:$O$40,'[1]Dati finali'!I$42,FALSE)</f>
        <v>0.81349999999999989</v>
      </c>
      <c r="I22">
        <f>VLOOKUP($B22,'[1]Dati finali'!$B$4:$O$40,'[1]Dati finali'!J$42,FALSE)</f>
        <v>40969.205896074651</v>
      </c>
      <c r="J22">
        <f>VLOOKUP($B22,'[1]Dati finali 2016'!$B$4:$P$40,'[1]Dati finali'!P$42,FALSE)</f>
        <v>85.06</v>
      </c>
    </row>
    <row r="23" spans="2:10" x14ac:dyDescent="0.35">
      <c r="B23" t="s">
        <v>1</v>
      </c>
      <c r="C23" s="3">
        <f>VLOOKUP($B23,'[1]Dati finali'!$B$4:$O$40,'[1]Dati finali'!$M$42,FALSE)</f>
        <v>1.2E-2</v>
      </c>
      <c r="D23" s="2">
        <f>VLOOKUP($B23,'[1]Dati finali'!$B$4:$O$40,'[1]Dati finali'!C$42,FALSE)</f>
        <v>0.46356799999999998</v>
      </c>
      <c r="E23" s="5">
        <f>VLOOKUP($B23,'[1]Dati finali'!$B$4:$O$40,'[1]Dati finali'!E$42,FALSE)</f>
        <v>0.129</v>
      </c>
      <c r="F23" s="5">
        <f>VLOOKUP($B23,'[1]Dati finali'!$B$4:$O$40,'[1]Dati finali'!G$42,FALSE)</f>
        <v>0.6228070175438597</v>
      </c>
      <c r="G23" s="2">
        <f>VLOOKUP($B23,'[1]Dati finali'!$B$4:$O$40,'[1]Dati finali'!H$42,FALSE)</f>
        <v>0.14652498907518571</v>
      </c>
      <c r="H23" s="4">
        <f>VLOOKUP($B23,'[1]Dati finali'!$B$4:$O$40,'[1]Dati finali'!I$42,FALSE)</f>
        <v>0.82058000000000009</v>
      </c>
      <c r="I23">
        <f>VLOOKUP($B23,'[1]Dati finali'!$B$4:$O$40,'[1]Dati finali'!J$42,FALSE)</f>
        <v>52220.756109073707</v>
      </c>
      <c r="J23">
        <f>VLOOKUP($B23,'[1]Dati finali 2016'!$B$4:$P$40,'[1]Dati finali'!P$42,FALSE)</f>
        <v>84.72</v>
      </c>
    </row>
    <row r="24" spans="2:10" x14ac:dyDescent="0.35">
      <c r="B24" t="s">
        <v>3</v>
      </c>
      <c r="C24" s="3">
        <f>VLOOKUP($B24,'[1]Dati finali'!$B$4:$O$40,'[1]Dati finali'!$M$42,FALSE)</f>
        <v>1.2E-2</v>
      </c>
      <c r="D24" s="2">
        <f>VLOOKUP($B24,'[1]Dati finali'!$B$4:$O$40,'[1]Dati finali'!C$42,FALSE)</f>
        <v>0.47744723999999999</v>
      </c>
      <c r="E24" s="5">
        <f>VLOOKUP($B24,'[1]Dati finali'!$B$4:$O$40,'[1]Dati finali'!E$42,FALSE)</f>
        <v>9.6491228070175447E-2</v>
      </c>
      <c r="F24" s="5">
        <f>VLOOKUP($B24,'[1]Dati finali'!$B$4:$O$40,'[1]Dati finali'!G$42,FALSE)</f>
        <v>1.0701754385964912</v>
      </c>
      <c r="G24" s="2">
        <f>VLOOKUP($B24,'[1]Dati finali'!$B$4:$O$40,'[1]Dati finali'!H$42,FALSE)</f>
        <v>2.8395721925133691E-2</v>
      </c>
      <c r="H24" s="4">
        <f>VLOOKUP($B24,'[1]Dati finali'!$B$4:$O$40,'[1]Dati finali'!I$42,FALSE)</f>
        <v>0.81503000000000003</v>
      </c>
      <c r="I24">
        <f>VLOOKUP($B24,'[1]Dati finali'!$B$4:$O$40,'[1]Dati finali'!J$42,FALSE)</f>
        <v>33627.430244398442</v>
      </c>
      <c r="J24">
        <f>VLOOKUP($B24,'[1]Dati finali 2016'!$B$4:$P$40,'[1]Dati finali'!P$42,FALSE)</f>
        <v>70.61</v>
      </c>
    </row>
    <row r="25" spans="2:10" x14ac:dyDescent="0.35">
      <c r="B25" t="s">
        <v>14</v>
      </c>
      <c r="C25" s="3">
        <f>VLOOKUP($B25,'[1]Dati finali'!$B$4:$O$40,'[1]Dati finali'!$M$42,FALSE)</f>
        <v>1.4999999999999999E-2</v>
      </c>
      <c r="D25" s="2">
        <f>VLOOKUP($B25,'[1]Dati finali'!$B$4:$O$40,'[1]Dati finali'!C$42,FALSE)</f>
        <v>0.28600000000000003</v>
      </c>
      <c r="E25" s="5">
        <f>VLOOKUP($B25,'[1]Dati finali'!$B$4:$O$40,'[1]Dati finali'!E$42,FALSE)</f>
        <v>0.30480000000000002</v>
      </c>
      <c r="F25" s="5">
        <f>VLOOKUP($B25,'[1]Dati finali'!$B$4:$O$40,'[1]Dati finali'!G$42,FALSE)</f>
        <v>1.2192982456140351</v>
      </c>
      <c r="G25" s="2">
        <f>VLOOKUP($B25,'[1]Dati finali'!$B$4:$O$40,'[1]Dati finali'!H$42,FALSE)</f>
        <v>0.29015868125096289</v>
      </c>
      <c r="H25" s="4">
        <f>VLOOKUP($B25,'[1]Dati finali'!$B$4:$O$40,'[1]Dati finali'!I$42,FALSE)</f>
        <v>0.77260999999999991</v>
      </c>
      <c r="I25">
        <f>VLOOKUP($B25,'[1]Dati finali'!$B$4:$O$40,'[1]Dati finali'!J$42,FALSE)</f>
        <v>44420.07979267578</v>
      </c>
      <c r="J25">
        <f>VLOOKUP($B25,'[1]Dati finali 2016'!$B$4:$P$40,'[1]Dati finali'!P$42,FALSE)</f>
        <v>84.26</v>
      </c>
    </row>
    <row r="26" spans="2:10" x14ac:dyDescent="0.35">
      <c r="B26" t="s">
        <v>13</v>
      </c>
      <c r="C26" s="3">
        <f>VLOOKUP($B26,'[1]Dati finali'!$B$4:$O$40,'[1]Dati finali'!$M$42,FALSE)</f>
        <v>1.8000000000000002E-2</v>
      </c>
      <c r="D26" s="2">
        <f>VLOOKUP($B26,'[1]Dati finali'!$B$4:$O$40,'[1]Dati finali'!C$42,FALSE)</f>
        <v>0.35200000000000004</v>
      </c>
      <c r="E26" s="5">
        <f>VLOOKUP($B26,'[1]Dati finali'!$B$4:$O$40,'[1]Dati finali'!E$42,FALSE)</f>
        <v>0.17230000000000001</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VLOOKUP($B26,'[1]Dati finali 2016'!$B$4:$P$40,'[1]Dati finali'!P$42,FALSE)</f>
        <v>88.2</v>
      </c>
    </row>
    <row r="27" spans="2:10" x14ac:dyDescent="0.35">
      <c r="B27" t="s">
        <v>22</v>
      </c>
      <c r="C27" s="3">
        <f>VLOOKUP($B27,'[1]Dati finali'!$B$4:$O$40,'[1]Dati finali'!$M$42,FALSE)</f>
        <v>1.9E-2</v>
      </c>
      <c r="D27" s="2">
        <f>VLOOKUP($B27,'[1]Dati finali'!$B$4:$O$40,'[1]Dati finali'!C$42,FALSE)</f>
        <v>0.39899999999999997</v>
      </c>
      <c r="E27" s="5">
        <f>VLOOKUP($B27,'[1]Dati finali'!$B$4:$O$40,'[1]Dati finali'!E$42,FALSE)</f>
        <v>0.16165000000000002</v>
      </c>
      <c r="F27" s="5">
        <f>VLOOKUP($B27,'[1]Dati finali'!$B$4:$O$40,'[1]Dati finali'!G$42,FALSE)</f>
        <v>1.0438596491228072</v>
      </c>
      <c r="G27" s="2">
        <f>VLOOKUP($B27,'[1]Dati finali'!$B$4:$O$40,'[1]Dati finali'!H$42,FALSE)</f>
        <v>0.19813043478260869</v>
      </c>
      <c r="H27" s="4">
        <f>VLOOKUP($B27,'[1]Dati finali'!$B$4:$O$40,'[1]Dati finali'!I$42,FALSE)</f>
        <v>0.90727000000000002</v>
      </c>
      <c r="I27">
        <f>VLOOKUP($B27,'[1]Dati finali'!$B$4:$O$40,'[1]Dati finali'!J$42,FALSE)</f>
        <v>91004.175298679198</v>
      </c>
      <c r="J27">
        <f>VLOOKUP($B27,'[1]Dati finali 2016'!$B$4:$P$40,'[1]Dati finali'!P$42,FALSE)</f>
        <v>86.58</v>
      </c>
    </row>
    <row r="28" spans="2:10" x14ac:dyDescent="0.35">
      <c r="B28" t="s">
        <v>34</v>
      </c>
      <c r="C28" s="3">
        <f>VLOOKUP($B28,'[1]Dati finali'!$B$4:$O$40,'[1]Dati finali'!$M$42,FALSE)</f>
        <v>1.9E-2</v>
      </c>
      <c r="D28" s="2">
        <f>VLOOKUP($B28,'[1]Dati finali'!$B$4:$O$40,'[1]Dati finali'!C$42,FALSE)</f>
        <v>0.42799999999999999</v>
      </c>
      <c r="E28" s="5">
        <f>VLOOKUP($B28,'[1]Dati finali'!$B$4:$O$40,'[1]Dati finali'!E$42,FALSE)</f>
        <v>0.18109999999999998</v>
      </c>
      <c r="F28" s="5">
        <f>VLOOKUP($B28,'[1]Dati finali'!$B$4:$O$40,'[1]Dati finali'!G$42,FALSE)</f>
        <v>1.2807017543859649</v>
      </c>
      <c r="G28" s="2">
        <f>VLOOKUP($B28,'[1]Dati finali'!$B$4:$O$40,'[1]Dati finali'!H$42,FALSE)</f>
        <v>0.24521508544490278</v>
      </c>
      <c r="H28" s="4">
        <f>VLOOKUP($B28,'[1]Dati finali'!$B$4:$O$40,'[1]Dati finali'!I$42,FALSE)</f>
        <v>0.83143</v>
      </c>
      <c r="I28">
        <f>VLOOKUP($B28,'[1]Dati finali'!$B$4:$O$40,'[1]Dati finali'!J$42,FALSE)</f>
        <v>37955.073294435715</v>
      </c>
      <c r="J28">
        <f>VLOOKUP($B28,'[1]Dati finali 2016'!$B$4:$P$40,'[1]Dati finali'!P$42,FALSE)</f>
        <v>87.38</v>
      </c>
    </row>
    <row r="29" spans="2:10" x14ac:dyDescent="0.35">
      <c r="B29" t="s">
        <v>27</v>
      </c>
      <c r="C29" s="3">
        <f>VLOOKUP($B29,'[1]Dati finali'!$B$4:$O$40,'[1]Dati finali'!$M$42,FALSE)</f>
        <v>1.9000000000000003E-2</v>
      </c>
      <c r="D29" s="2">
        <f>VLOOKUP($B29,'[1]Dati finali'!$B$4:$O$40,'[1]Dati finali'!C$42,FALSE)</f>
        <v>0.24</v>
      </c>
      <c r="E29" s="5">
        <f>VLOOKUP($B29,'[1]Dati finali'!$B$4:$O$40,'[1]Dati finali'!E$42,FALSE)</f>
        <v>0.22570000000000001</v>
      </c>
      <c r="F29" s="5">
        <f>VLOOKUP($B29,'[1]Dati finali'!$B$4:$O$40,'[1]Dati finali'!G$42,FALSE)</f>
        <v>1.3508771929824563</v>
      </c>
      <c r="G29" s="2">
        <f>VLOOKUP($B29,'[1]Dati finali'!$B$4:$O$40,'[1]Dati finali'!H$42,FALSE)</f>
        <v>0.53502487562189049</v>
      </c>
      <c r="H29" s="4">
        <f>VLOOKUP($B29,'[1]Dati finali'!$B$4:$O$40,'[1]Dati finali'!I$42,FALSE)</f>
        <v>0.64651999999999998</v>
      </c>
      <c r="I29">
        <f>VLOOKUP($B29,'[1]Dati finali'!$B$4:$O$40,'[1]Dati finali'!J$42,FALSE)</f>
        <v>27783.081655469832</v>
      </c>
      <c r="J29">
        <f>VLOOKUP($B29,'[1]Dati finali 2016'!$B$4:$P$40,'[1]Dati finali'!P$42,FALSE)</f>
        <v>88.63</v>
      </c>
    </row>
    <row r="30" spans="2:10" x14ac:dyDescent="0.35">
      <c r="B30" t="s">
        <v>5</v>
      </c>
      <c r="C30" s="3">
        <f>VLOOKUP($B30,'[1]Dati finali'!$B$4:$O$40,'[1]Dati finali'!$M$42,FALSE)</f>
        <v>0.02</v>
      </c>
      <c r="D30" s="2">
        <f>VLOOKUP($B30,'[1]Dati finali'!$B$4:$O$40,'[1]Dati finali'!C$42,FALSE)</f>
        <v>0.32400000000000001</v>
      </c>
      <c r="E30" s="5">
        <f>VLOOKUP($B30,'[1]Dati finali'!$B$4:$O$40,'[1]Dati finali'!E$42,FALSE)</f>
        <v>0.19640000000000002</v>
      </c>
      <c r="F30" s="5">
        <f>VLOOKUP($B30,'[1]Dati finali'!$B$4:$O$40,'[1]Dati finali'!G$42,FALSE)</f>
        <v>1.0526315789473684</v>
      </c>
      <c r="G30" s="2">
        <f>VLOOKUP($B30,'[1]Dati finali'!$B$4:$O$40,'[1]Dati finali'!H$42,FALSE)</f>
        <v>0.74774668630338736</v>
      </c>
      <c r="H30" s="4">
        <f>VLOOKUP($B30,'[1]Dati finali'!$B$4:$O$40,'[1]Dati finali'!I$42,FALSE)</f>
        <v>0.58094000000000001</v>
      </c>
      <c r="I30">
        <f>VLOOKUP($B30,'[1]Dati finali'!$B$4:$O$40,'[1]Dati finali'!J$42,FALSE)</f>
        <v>45962.942412958422</v>
      </c>
      <c r="J30">
        <f>VLOOKUP($B30,'[1]Dati finali 2016'!$B$4:$P$40,'[1]Dati finali'!P$42,FALSE)</f>
        <v>86.64</v>
      </c>
    </row>
    <row r="31" spans="2:10" x14ac:dyDescent="0.35">
      <c r="B31" t="s">
        <v>2</v>
      </c>
      <c r="C31" s="3">
        <f>VLOOKUP($B31,'[1]Dati finali'!$B$4:$O$40,'[1]Dati finali'!$M$42,FALSE)</f>
        <v>2.1999999999999999E-2</v>
      </c>
      <c r="D31" s="2">
        <f>VLOOKUP($B31,'[1]Dati finali'!$B$4:$O$40,'[1]Dati finali'!C$42,FALSE)</f>
        <v>9.6811743000000006E-2</v>
      </c>
      <c r="E31" s="5">
        <f>VLOOKUP($B31,'[1]Dati finali'!$B$4:$O$40,'[1]Dati finali'!E$42,FALSE)</f>
        <v>6.8241469816272965E-2</v>
      </c>
      <c r="F31" s="5">
        <f>VLOOKUP($B31,'[1]Dati finali'!$B$4:$O$40,'[1]Dati finali'!G$42,FALSE)</f>
        <v>0.8421052631578948</v>
      </c>
      <c r="G31" s="2">
        <f>VLOOKUP($B31,'[1]Dati finali'!$B$4:$O$40,'[1]Dati finali'!H$42,FALSE)</f>
        <v>0.24825304897932565</v>
      </c>
      <c r="H31" s="4">
        <f>VLOOKUP($B31,'[1]Dati finali'!$B$4:$O$40,'[1]Dati finali'!I$42,FALSE)</f>
        <v>0.5796</v>
      </c>
      <c r="I31">
        <f>VLOOKUP($B31,'[1]Dati finali'!$B$4:$O$40,'[1]Dati finali'!J$42,FALSE)</f>
        <v>14742.756017137894</v>
      </c>
      <c r="J31">
        <f>VLOOKUP($B31,'[1]Dati finali 2016'!$B$4:$P$40,'[1]Dati finali'!P$42,FALSE)</f>
        <v>65.099999999999994</v>
      </c>
    </row>
    <row r="32" spans="2:10" x14ac:dyDescent="0.35">
      <c r="B32" t="s">
        <v>24</v>
      </c>
      <c r="C32" s="3">
        <f>VLOOKUP($B32,'[1]Dati finali'!$B$4:$O$40,'[1]Dati finali'!$M$42,FALSE)</f>
        <v>2.1999999999999999E-2</v>
      </c>
      <c r="D32" s="2">
        <f>VLOOKUP($B32,'[1]Dati finali'!$B$4:$O$40,'[1]Dati finali'!C$42,FALSE)</f>
        <v>0.37200000000000005</v>
      </c>
      <c r="E32" s="5">
        <f>VLOOKUP($B32,'[1]Dati finali'!$B$4:$O$40,'[1]Dati finali'!E$42,FALSE)</f>
        <v>0.15589999999999998</v>
      </c>
      <c r="F32" s="5">
        <f>VLOOKUP($B32,'[1]Dati finali'!$B$4:$O$40,'[1]Dati finali'!G$42,FALSE)</f>
        <v>1.4736842105263159</v>
      </c>
      <c r="G32" s="2">
        <f>VLOOKUP($B32,'[1]Dati finali'!$B$4:$O$40,'[1]Dati finali'!H$42,FALSE)</f>
        <v>0.12103298611111112</v>
      </c>
      <c r="H32" s="4">
        <f>VLOOKUP($B32,'[1]Dati finali'!$B$4:$O$40,'[1]Dati finali'!I$42,FALSE)</f>
        <v>0.91076999999999997</v>
      </c>
      <c r="I32">
        <f>VLOOKUP($B32,'[1]Dati finali'!$B$4:$O$40,'[1]Dati finali'!J$42,FALSE)</f>
        <v>46055.498481981653</v>
      </c>
      <c r="J32">
        <f>VLOOKUP($B32,'[1]Dati finali 2016'!$B$4:$P$40,'[1]Dati finali'!P$42,FALSE)</f>
        <v>82.03</v>
      </c>
    </row>
    <row r="33" spans="2:10" x14ac:dyDescent="0.35">
      <c r="B33" t="s">
        <v>12</v>
      </c>
      <c r="C33" s="3">
        <f>VLOOKUP($B33,'[1]Dati finali'!$B$4:$O$40,'[1]Dati finali'!$M$42,FALSE)</f>
        <v>2.5999999999999999E-2</v>
      </c>
      <c r="D33" s="2">
        <f>VLOOKUP($B33,'[1]Dati finali'!$B$4:$O$40,'[1]Dati finali'!C$42,FALSE)</f>
        <v>0.43700000000000006</v>
      </c>
      <c r="E33" s="5">
        <f>VLOOKUP($B33,'[1]Dati finali'!$B$4:$O$40,'[1]Dati finali'!E$42,FALSE)</f>
        <v>0.15899999999999997</v>
      </c>
      <c r="F33" s="5">
        <f>VLOOKUP($B33,'[1]Dati finali'!$B$4:$O$40,'[1]Dati finali'!G$42,FALSE)</f>
        <v>1.2719298245614037</v>
      </c>
      <c r="G33" s="2">
        <f>VLOOKUP($B33,'[1]Dati finali'!$B$4:$O$40,'[1]Dati finali'!H$42,FALSE)</f>
        <v>0.4419622093023256</v>
      </c>
      <c r="H33" s="4">
        <f>VLOOKUP($B33,'[1]Dati finali'!$B$4:$O$40,'[1]Dati finali'!I$42,FALSE)</f>
        <v>0.85325000000000006</v>
      </c>
      <c r="I33">
        <f>VLOOKUP($B33,'[1]Dati finali'!$B$4:$O$40,'[1]Dati finali'!J$42,FALSE)</f>
        <v>39356.000800448739</v>
      </c>
      <c r="J33">
        <f>VLOOKUP($B33,'[1]Dati finali 2016'!$B$4:$P$40,'[1]Dati finali'!P$42,FALSE)</f>
        <v>90.68</v>
      </c>
    </row>
    <row r="34" spans="2:10" x14ac:dyDescent="0.35">
      <c r="B34" t="s">
        <v>33</v>
      </c>
      <c r="C34" s="3">
        <f>VLOOKUP($B34,'[1]Dati finali'!$B$4:$O$40,'[1]Dati finali'!$M$42,FALSE)</f>
        <v>2.7E-2</v>
      </c>
      <c r="D34" s="2">
        <f>VLOOKUP($B34,'[1]Dati finali'!$B$4:$O$40,'[1]Dati finali'!C$42,FALSE)</f>
        <v>0.42599999999999999</v>
      </c>
      <c r="E34" s="5">
        <f>VLOOKUP($B34,'[1]Dati finali'!$B$4:$O$40,'[1]Dati finali'!E$42,FALSE)</f>
        <v>0.17543859649122809</v>
      </c>
      <c r="F34" s="5">
        <f>VLOOKUP($B34,'[1]Dati finali'!$B$4:$O$40,'[1]Dati finali'!G$42,FALSE)</f>
        <v>1.2719298245614037</v>
      </c>
      <c r="G34" s="2">
        <f>VLOOKUP($B34,'[1]Dati finali'!$B$4:$O$40,'[1]Dati finali'!H$42,FALSE)</f>
        <v>0.56096439169139467</v>
      </c>
      <c r="H34" s="4">
        <f>VLOOKUP($B34,'[1]Dati finali'!$B$4:$O$40,'[1]Dati finali'!I$42,FALSE)</f>
        <v>0.73760999999999999</v>
      </c>
      <c r="I34">
        <f>VLOOKUP($B34,'[1]Dati finali'!$B$4:$O$40,'[1]Dati finali'!J$42,FALSE)</f>
        <v>56765.024125018397</v>
      </c>
      <c r="J34">
        <f>VLOOKUP($B34,'[1]Dati finali 2016'!$B$4:$P$40,'[1]Dati finali'!P$42,FALSE)</f>
        <v>86.93</v>
      </c>
    </row>
    <row r="35" spans="2:10" x14ac:dyDescent="0.35">
      <c r="B35" t="s">
        <v>10</v>
      </c>
      <c r="C35" s="3">
        <f>VLOOKUP($B35,'[1]Dati finali'!$B$4:$O$40,'[1]Dati finali'!$M$42,FALSE)</f>
        <v>2.7000000000000003E-2</v>
      </c>
      <c r="D35" s="2">
        <f>VLOOKUP($B35,'[1]Dati finali'!$B$4:$O$40,'[1]Dati finali'!C$42,FALSE)</f>
        <v>0.39100000000000001</v>
      </c>
      <c r="E35" s="5">
        <f>VLOOKUP($B35,'[1]Dati finali'!$B$4:$O$40,'[1]Dati finali'!E$42,FALSE)</f>
        <v>0.30295</v>
      </c>
      <c r="F35" s="5">
        <f>VLOOKUP($B35,'[1]Dati finali'!$B$4:$O$40,'[1]Dati finali'!G$42,FALSE)</f>
        <v>1.3596491228070178</v>
      </c>
      <c r="G35" s="2">
        <f>VLOOKUP($B35,'[1]Dati finali'!$B$4:$O$40,'[1]Dati finali'!H$42,FALSE)</f>
        <v>0.60297712418300653</v>
      </c>
      <c r="H35" s="4">
        <f>VLOOKUP($B35,'[1]Dati finali'!$B$4:$O$40,'[1]Dati finali'!I$42,FALSE)</f>
        <v>0.87757000000000007</v>
      </c>
      <c r="I35">
        <f>VLOOKUP($B35,'[1]Dati finali'!$B$4:$O$40,'[1]Dati finali'!J$42,FALSE)</f>
        <v>45056.267280748551</v>
      </c>
      <c r="J35">
        <f>VLOOKUP($B35,'[1]Dati finali 2016'!$B$4:$P$40,'[1]Dati finali'!P$42,FALSE)</f>
        <v>89.21</v>
      </c>
    </row>
    <row r="36" spans="2:10" x14ac:dyDescent="0.35">
      <c r="B36" t="s">
        <v>32</v>
      </c>
      <c r="C36" s="3">
        <f>VLOOKUP($B36,'[1]Dati finali'!$B$4:$O$40,'[1]Dati finali'!$M$42,FALSE)</f>
        <v>5.3000000000000005E-2</v>
      </c>
      <c r="D36" s="2">
        <f>VLOOKUP($B36,'[1]Dati finali'!$B$4:$O$40,'[1]Dati finali'!C$42,FALSE)</f>
        <v>0.41899999999999998</v>
      </c>
      <c r="E36" s="5">
        <f>VLOOKUP($B36,'[1]Dati finali'!$B$4:$O$40,'[1]Dati finali'!E$42,FALSE)</f>
        <v>0.19645000000000001</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VLOOKUP($B36,'[1]Dati finali 2016'!$B$4:$P$40,'[1]Dati finali'!P$42,FALSE)</f>
        <v>90.43</v>
      </c>
    </row>
    <row r="37" spans="2:10" x14ac:dyDescent="0.35">
      <c r="B37" t="s">
        <v>17</v>
      </c>
      <c r="C37" s="3">
        <f>VLOOKUP($B37,'[1]Dati finali'!$B$4:$O$40,'[1]Dati finali'!$M$42,FALSE)</f>
        <v>0.14000000000000001</v>
      </c>
      <c r="D37" s="2">
        <f>VLOOKUP($B37,'[1]Dati finali'!$B$4:$O$40,'[1]Dati finali'!C$42,FALSE)</f>
        <v>0.42499999999999999</v>
      </c>
      <c r="E37" s="5">
        <f>VLOOKUP($B37,'[1]Dati finali'!$B$4:$O$40,'[1]Dati finali'!E$42,FALSE)</f>
        <v>0.15579999999999999</v>
      </c>
      <c r="F37" s="5">
        <f>VLOOKUP($B37,'[1]Dati finali'!$B$4:$O$40,'[1]Dati finali'!G$42,FALSE)</f>
        <v>1.4824561403508774</v>
      </c>
      <c r="G37" s="2">
        <f>VLOOKUP($B37,'[1]Dati finali'!$B$4:$O$40,'[1]Dati finali'!H$42,FALSE)</f>
        <v>0.99986000000000008</v>
      </c>
      <c r="H37" s="4">
        <f>VLOOKUP($B37,'[1]Dati finali'!$B$4:$O$40,'[1]Dati finali'!I$42,FALSE)</f>
        <v>0.93772999999999995</v>
      </c>
      <c r="I37">
        <f>VLOOKUP($B37,'[1]Dati finali'!$B$4:$O$40,'[1]Dati finali'!J$42,FALSE)</f>
        <v>46625.174468334641</v>
      </c>
      <c r="J37">
        <f>VLOOKUP($B37,'[1]Dati finali 2016'!$B$4:$P$40,'[1]Dati finali'!P$42,FALSE)</f>
        <v>90.51</v>
      </c>
    </row>
    <row r="38" spans="2:10" x14ac:dyDescent="0.35">
      <c r="B38" t="s">
        <v>25</v>
      </c>
      <c r="C38" s="3">
        <f>VLOOKUP($B38,'[1]Dati finali'!$B$4:$O$40,'[1]Dati finali'!$M$42,FALSE)</f>
        <v>0.39200000000000002</v>
      </c>
      <c r="D38" s="2">
        <f>VLOOKUP($B38,'[1]Dati finali'!$B$4:$O$40,'[1]Dati finali'!C$42,FALSE)</f>
        <v>0.43200000000000005</v>
      </c>
      <c r="E38" s="5">
        <f>VLOOKUP($B38,'[1]Dati finali'!$B$4:$O$40,'[1]Dati finali'!E$42,FALSE)</f>
        <v>0.16239999999999999</v>
      </c>
      <c r="F38" s="5">
        <f>VLOOKUP($B38,'[1]Dati finali'!$B$4:$O$40,'[1]Dati finali'!G$42,FALSE)</f>
        <v>1.56140350877193</v>
      </c>
      <c r="G38" s="2">
        <f>VLOOKUP($B38,'[1]Dati finali'!$B$4:$O$40,'[1]Dati finali'!H$42,FALSE)</f>
        <v>0.97569731543624161</v>
      </c>
      <c r="H38" s="4">
        <f>VLOOKUP($B38,'[1]Dati finali'!$B$4:$O$40,'[1]Dati finali'!I$42,FALSE)</f>
        <v>0.81870999999999994</v>
      </c>
      <c r="I38">
        <f>VLOOKUP($B38,'[1]Dati finali'!$B$4:$O$40,'[1]Dati finali'!J$42,FALSE)</f>
        <v>53872.17663996949</v>
      </c>
      <c r="J38">
        <f>VLOOKUP($B38,'[1]Dati finali 2016'!$B$4:$P$40,'[1]Dati finali'!P$42,FALSE)</f>
        <v>86.9</v>
      </c>
    </row>
    <row r="41" spans="2:10" x14ac:dyDescent="0.35">
      <c r="B41" t="s">
        <v>46</v>
      </c>
    </row>
    <row r="42" spans="2:10" ht="15" thickBot="1" x14ac:dyDescent="0.4"/>
    <row r="43" spans="2:10" x14ac:dyDescent="0.35">
      <c r="B43" s="10" t="s">
        <v>47</v>
      </c>
      <c r="C43" s="10"/>
    </row>
    <row r="44" spans="2:10" x14ac:dyDescent="0.35">
      <c r="B44" t="s">
        <v>48</v>
      </c>
      <c r="C44">
        <v>0.75545885547495295</v>
      </c>
    </row>
    <row r="45" spans="2:10" x14ac:dyDescent="0.35">
      <c r="B45" t="s">
        <v>49</v>
      </c>
      <c r="C45">
        <v>0.57071808231552579</v>
      </c>
    </row>
    <row r="46" spans="2:10" x14ac:dyDescent="0.35">
      <c r="B46" t="s">
        <v>50</v>
      </c>
      <c r="C46">
        <v>0.45942277032325474</v>
      </c>
    </row>
    <row r="47" spans="2:10" x14ac:dyDescent="0.35">
      <c r="B47" t="s">
        <v>51</v>
      </c>
      <c r="C47">
        <v>4.993862517327613E-2</v>
      </c>
    </row>
    <row r="48" spans="2:10"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7</v>
      </c>
      <c r="D52">
        <v>8.9519153183824723E-2</v>
      </c>
      <c r="E52">
        <v>1.2788450454832104E-2</v>
      </c>
      <c r="F52">
        <v>5.1279615654894739</v>
      </c>
      <c r="G52">
        <v>8.4199032558449874E-4</v>
      </c>
    </row>
    <row r="53" spans="2:10" x14ac:dyDescent="0.35">
      <c r="B53" t="s">
        <v>55</v>
      </c>
      <c r="C53">
        <v>27</v>
      </c>
      <c r="D53">
        <v>6.7334389673318146E-2</v>
      </c>
      <c r="E53">
        <v>2.4938662841969684E-3</v>
      </c>
    </row>
    <row r="54" spans="2:10" ht="15" thickBot="1" x14ac:dyDescent="0.4">
      <c r="B54" s="8" t="s">
        <v>56</v>
      </c>
      <c r="C54" s="8">
        <v>34</v>
      </c>
      <c r="D54" s="8">
        <v>0.15685354285714287</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5.971473337578867E-2</v>
      </c>
      <c r="D57">
        <v>0.15724331357825075</v>
      </c>
      <c r="E57">
        <v>0.37976008020253377</v>
      </c>
      <c r="F57">
        <v>0.70709429500992083</v>
      </c>
      <c r="G57">
        <v>-0.26292189593654514</v>
      </c>
      <c r="H57">
        <v>0.38235136268812242</v>
      </c>
      <c r="I57">
        <v>-0.26292189593654514</v>
      </c>
      <c r="J57">
        <v>0.38235136268812242</v>
      </c>
    </row>
    <row r="58" spans="2:10" x14ac:dyDescent="0.35">
      <c r="B58" t="s">
        <v>35</v>
      </c>
      <c r="C58">
        <v>6.4009092151294536E-2</v>
      </c>
      <c r="D58">
        <v>0.1108898249132475</v>
      </c>
      <c r="E58">
        <v>0.57723142949653683</v>
      </c>
      <c r="F58">
        <v>0.56856557164554788</v>
      </c>
      <c r="G58">
        <v>-0.16351803457286257</v>
      </c>
      <c r="H58">
        <v>0.29153621887545161</v>
      </c>
      <c r="I58">
        <v>-0.16351803457286257</v>
      </c>
      <c r="J58">
        <v>0.29153621887545161</v>
      </c>
    </row>
    <row r="59" spans="2:10" x14ac:dyDescent="0.35">
      <c r="B59" t="s">
        <v>37</v>
      </c>
      <c r="C59">
        <v>-0.33129162008093854</v>
      </c>
      <c r="D59">
        <v>0.17971800432369384</v>
      </c>
      <c r="E59">
        <v>-1.8433969447170264</v>
      </c>
      <c r="F59">
        <v>7.6274458122267408E-2</v>
      </c>
      <c r="G59">
        <v>-0.70004250571322957</v>
      </c>
      <c r="H59">
        <v>3.7459265551352428E-2</v>
      </c>
      <c r="I59">
        <v>-0.70004250571322957</v>
      </c>
      <c r="J59">
        <v>3.7459265551352428E-2</v>
      </c>
    </row>
    <row r="60" spans="2:10" x14ac:dyDescent="0.35">
      <c r="B60" t="s">
        <v>39</v>
      </c>
      <c r="C60">
        <v>0.14091603336558828</v>
      </c>
      <c r="D60">
        <v>5.5312954996578241E-2</v>
      </c>
      <c r="E60">
        <v>2.5476135450421262</v>
      </c>
      <c r="F60">
        <v>1.6853397825999792E-2</v>
      </c>
      <c r="G60">
        <v>2.7423224346908331E-2</v>
      </c>
      <c r="H60">
        <v>0.2544088423842682</v>
      </c>
      <c r="I60">
        <v>2.7423224346908331E-2</v>
      </c>
      <c r="J60">
        <v>0.2544088423842682</v>
      </c>
    </row>
    <row r="61" spans="2:10" x14ac:dyDescent="0.35">
      <c r="B61" t="s">
        <v>40</v>
      </c>
      <c r="C61">
        <v>0.14855706460384405</v>
      </c>
      <c r="D61">
        <v>4.1647810942082968E-2</v>
      </c>
      <c r="E61">
        <v>3.5669837440059733</v>
      </c>
      <c r="F61">
        <v>1.3744687980536061E-3</v>
      </c>
      <c r="G61">
        <v>6.3102815168276649E-2</v>
      </c>
      <c r="H61">
        <v>0.23401131403941144</v>
      </c>
      <c r="I61">
        <v>6.3102815168276649E-2</v>
      </c>
      <c r="J61">
        <v>0.23401131403941144</v>
      </c>
    </row>
    <row r="62" spans="2:10" x14ac:dyDescent="0.35">
      <c r="B62" t="s">
        <v>41</v>
      </c>
      <c r="C62">
        <v>3.0469275948957149E-2</v>
      </c>
      <c r="D62">
        <v>8.7758034289544554E-2</v>
      </c>
      <c r="E62">
        <v>0.34719642703513975</v>
      </c>
      <c r="F62">
        <v>0.731135555408291</v>
      </c>
      <c r="G62">
        <v>-0.14959533687265369</v>
      </c>
      <c r="H62">
        <v>0.210533888770568</v>
      </c>
      <c r="I62">
        <v>-0.14959533687265369</v>
      </c>
      <c r="J62">
        <v>0.210533888770568</v>
      </c>
    </row>
    <row r="63" spans="2:10" x14ac:dyDescent="0.35">
      <c r="B63" t="s">
        <v>42</v>
      </c>
      <c r="C63">
        <v>7.4186347209254099E-7</v>
      </c>
      <c r="D63">
        <v>7.4380422982677178E-7</v>
      </c>
      <c r="E63">
        <v>0.99739076808600191</v>
      </c>
      <c r="F63">
        <v>0.32743020688988678</v>
      </c>
      <c r="G63">
        <v>-7.8429674495314553E-7</v>
      </c>
      <c r="H63">
        <v>2.2680236891382273E-6</v>
      </c>
      <c r="I63">
        <v>-7.8429674495314553E-7</v>
      </c>
      <c r="J63">
        <v>2.2680236891382273E-6</v>
      </c>
    </row>
    <row r="64" spans="2:10" ht="15" thickBot="1" x14ac:dyDescent="0.4">
      <c r="B64" s="8" t="s">
        <v>121</v>
      </c>
      <c r="C64" s="8">
        <v>-3.0927624587819566E-3</v>
      </c>
      <c r="D64" s="8">
        <v>1.9741628334716864E-3</v>
      </c>
      <c r="E64" s="8">
        <v>-1.5666197369054629</v>
      </c>
      <c r="F64" s="8">
        <v>0.12885014756169971</v>
      </c>
      <c r="G64" s="8">
        <v>-7.1434100050003519E-3</v>
      </c>
      <c r="H64" s="8">
        <v>9.5788508743643863E-4</v>
      </c>
      <c r="I64" s="8">
        <v>-7.1434100050003519E-3</v>
      </c>
      <c r="J64" s="8">
        <v>9.5788508743643863E-4</v>
      </c>
    </row>
    <row r="68" spans="2:5" x14ac:dyDescent="0.35">
      <c r="B68" t="s">
        <v>70</v>
      </c>
    </row>
    <row r="69" spans="2:5" ht="15" thickBot="1" x14ac:dyDescent="0.4"/>
    <row r="70" spans="2:5" x14ac:dyDescent="0.35">
      <c r="B70" s="9" t="s">
        <v>71</v>
      </c>
      <c r="C70" s="9" t="s">
        <v>72</v>
      </c>
      <c r="D70" s="9" t="s">
        <v>73</v>
      </c>
      <c r="E70" s="9" t="s">
        <v>84</v>
      </c>
    </row>
    <row r="71" spans="2:5" x14ac:dyDescent="0.35">
      <c r="B71">
        <v>1</v>
      </c>
      <c r="C71">
        <v>-2.7871028385359792E-2</v>
      </c>
      <c r="D71">
        <v>2.9871028385359794E-2</v>
      </c>
      <c r="E71">
        <v>0.6712297070100709</v>
      </c>
    </row>
    <row r="72" spans="2:5" x14ac:dyDescent="0.35">
      <c r="B72">
        <v>2</v>
      </c>
      <c r="C72">
        <v>-2.978585560301833E-2</v>
      </c>
      <c r="D72">
        <v>3.1785855603018331E-2</v>
      </c>
      <c r="E72">
        <v>0.71425765019644571</v>
      </c>
    </row>
    <row r="73" spans="2:5" x14ac:dyDescent="0.35">
      <c r="B73">
        <v>3</v>
      </c>
      <c r="C73">
        <v>3.0616964395656643E-2</v>
      </c>
      <c r="D73">
        <v>-2.8616964395656641E-2</v>
      </c>
      <c r="E73">
        <v>-0.64304972627687029</v>
      </c>
    </row>
    <row r="74" spans="2:5" x14ac:dyDescent="0.35">
      <c r="B74">
        <v>4</v>
      </c>
      <c r="C74">
        <v>4.2061765770679993E-2</v>
      </c>
      <c r="D74">
        <v>-4.0061765770679991E-2</v>
      </c>
      <c r="E74">
        <v>-0.90022502585612674</v>
      </c>
    </row>
    <row r="75" spans="2:5" x14ac:dyDescent="0.35">
      <c r="B75">
        <v>5</v>
      </c>
      <c r="C75">
        <v>-3.0768976103740381E-2</v>
      </c>
      <c r="D75">
        <v>3.2768976103740383E-2</v>
      </c>
      <c r="E75">
        <v>0.73634927948828088</v>
      </c>
    </row>
    <row r="76" spans="2:5" x14ac:dyDescent="0.35">
      <c r="B76">
        <v>6</v>
      </c>
      <c r="C76">
        <v>4.1856896182490166E-2</v>
      </c>
      <c r="D76">
        <v>-3.8856896182490164E-2</v>
      </c>
      <c r="E76">
        <v>-0.87315048894254732</v>
      </c>
    </row>
    <row r="77" spans="2:5" x14ac:dyDescent="0.35">
      <c r="B77">
        <v>7</v>
      </c>
      <c r="C77">
        <v>1.1054934090594937E-2</v>
      </c>
      <c r="D77">
        <v>-8.0549340905949375E-3</v>
      </c>
      <c r="E77">
        <v>-0.18100183829845565</v>
      </c>
    </row>
    <row r="78" spans="2:5" x14ac:dyDescent="0.35">
      <c r="B78">
        <v>8</v>
      </c>
      <c r="C78">
        <v>-1.5686277239761875E-2</v>
      </c>
      <c r="D78">
        <v>1.9686277239761876E-2</v>
      </c>
      <c r="E78">
        <v>0.4423689045215719</v>
      </c>
    </row>
    <row r="79" spans="2:5" x14ac:dyDescent="0.35">
      <c r="B79">
        <v>9</v>
      </c>
      <c r="C79">
        <v>6.2596940631063913E-3</v>
      </c>
      <c r="D79">
        <v>-2.2596940631063912E-3</v>
      </c>
      <c r="E79">
        <v>-5.0777420996147946E-2</v>
      </c>
    </row>
    <row r="80" spans="2:5" x14ac:dyDescent="0.35">
      <c r="B80">
        <v>10</v>
      </c>
      <c r="C80">
        <v>-8.8218000145190434E-4</v>
      </c>
      <c r="D80">
        <v>4.8821800014519044E-3</v>
      </c>
      <c r="E80">
        <v>0.10970711184323081</v>
      </c>
    </row>
    <row r="81" spans="2:11" x14ac:dyDescent="0.35">
      <c r="B81">
        <v>11</v>
      </c>
      <c r="C81">
        <v>5.9654253637442256E-3</v>
      </c>
      <c r="D81">
        <v>3.4574636255774518E-5</v>
      </c>
      <c r="E81">
        <v>7.7692413748023598E-4</v>
      </c>
    </row>
    <row r="82" spans="2:11" x14ac:dyDescent="0.35">
      <c r="B82">
        <v>12</v>
      </c>
      <c r="C82">
        <v>2.7152398673619182E-2</v>
      </c>
      <c r="D82">
        <v>-2.1152398673619184E-2</v>
      </c>
      <c r="E82">
        <v>-0.47531401266426809</v>
      </c>
    </row>
    <row r="83" spans="2:11" x14ac:dyDescent="0.35">
      <c r="B83">
        <v>13</v>
      </c>
      <c r="C83">
        <v>-4.5710808906112566E-3</v>
      </c>
      <c r="D83">
        <v>1.0571080890611257E-2</v>
      </c>
      <c r="E83">
        <v>0.2375419900997589</v>
      </c>
    </row>
    <row r="84" spans="2:11" x14ac:dyDescent="0.35">
      <c r="B84">
        <v>14</v>
      </c>
      <c r="C84">
        <v>-1.463784934371587E-2</v>
      </c>
      <c r="D84">
        <v>2.1637849343715869E-2</v>
      </c>
      <c r="E84">
        <v>0.48622253937627591</v>
      </c>
    </row>
    <row r="85" spans="2:11" x14ac:dyDescent="0.35">
      <c r="B85">
        <v>15</v>
      </c>
      <c r="C85">
        <v>1.8933283596483885E-2</v>
      </c>
      <c r="D85">
        <v>-1.1933283596483886E-2</v>
      </c>
      <c r="E85">
        <v>-0.26815194806154596</v>
      </c>
    </row>
    <row r="86" spans="2:11" x14ac:dyDescent="0.35">
      <c r="B86">
        <v>16</v>
      </c>
      <c r="C86">
        <v>-1.2363273833293498E-4</v>
      </c>
      <c r="D86">
        <v>8.1236327383329351E-3</v>
      </c>
      <c r="E86">
        <v>0.18254556061689328</v>
      </c>
    </row>
    <row r="87" spans="2:11" x14ac:dyDescent="0.35">
      <c r="B87">
        <v>17</v>
      </c>
      <c r="C87">
        <v>-2.3150085482763372E-2</v>
      </c>
      <c r="D87">
        <v>3.2150085482763373E-2</v>
      </c>
      <c r="E87">
        <v>0.72244223334207991</v>
      </c>
    </row>
    <row r="88" spans="2:11" x14ac:dyDescent="0.35">
      <c r="B88">
        <v>18</v>
      </c>
      <c r="C88">
        <v>-2.1540762739304276E-2</v>
      </c>
      <c r="D88">
        <v>3.1540762739304277E-2</v>
      </c>
      <c r="E88">
        <v>0.70875018627593078</v>
      </c>
    </row>
    <row r="89" spans="2:11" x14ac:dyDescent="0.35">
      <c r="B89">
        <v>19</v>
      </c>
      <c r="C89">
        <v>5.977394948671616E-2</v>
      </c>
      <c r="D89">
        <v>-4.8773949486716164E-2</v>
      </c>
      <c r="E89">
        <v>-1.0959958727011252</v>
      </c>
    </row>
    <row r="90" spans="2:11" x14ac:dyDescent="0.35">
      <c r="B90">
        <v>20</v>
      </c>
      <c r="C90">
        <v>-4.2094187659045046E-2</v>
      </c>
      <c r="D90">
        <v>5.4094187659045043E-2</v>
      </c>
      <c r="E90">
        <v>1.2155465578521711</v>
      </c>
    </row>
    <row r="91" spans="2:11" x14ac:dyDescent="0.35">
      <c r="B91">
        <v>21</v>
      </c>
      <c r="C91">
        <v>4.473260431690701E-2</v>
      </c>
      <c r="D91">
        <v>-3.2732604316907013E-2</v>
      </c>
      <c r="E91">
        <v>-0.73553197171083728</v>
      </c>
      <c r="K91" t="s">
        <v>119</v>
      </c>
    </row>
    <row r="92" spans="2:11" x14ac:dyDescent="0.35">
      <c r="B92">
        <v>22</v>
      </c>
      <c r="C92">
        <v>-1.2134220712516769E-2</v>
      </c>
      <c r="D92">
        <v>2.7134220712516768E-2</v>
      </c>
      <c r="E92">
        <v>0.60973110077910198</v>
      </c>
    </row>
    <row r="93" spans="2:11" x14ac:dyDescent="0.35">
      <c r="B93">
        <v>23</v>
      </c>
      <c r="C93">
        <v>2.489530514282301E-3</v>
      </c>
      <c r="D93">
        <v>1.5510469485717701E-2</v>
      </c>
      <c r="E93">
        <v>0.34853463209152707</v>
      </c>
      <c r="K93" t="s">
        <v>120</v>
      </c>
    </row>
    <row r="94" spans="2:11" x14ac:dyDescent="0.35">
      <c r="B94">
        <v>24</v>
      </c>
      <c r="C94">
        <v>3.5616467473704894E-2</v>
      </c>
      <c r="D94">
        <v>-1.6616467473704894E-2</v>
      </c>
      <c r="E94">
        <v>-0.37338743246562539</v>
      </c>
    </row>
    <row r="95" spans="2:11" x14ac:dyDescent="0.35">
      <c r="B95">
        <v>25</v>
      </c>
      <c r="C95">
        <v>2.7258525774191467E-2</v>
      </c>
      <c r="D95">
        <v>-8.2585257741914671E-3</v>
      </c>
      <c r="E95">
        <v>-0.18557673221798213</v>
      </c>
    </row>
    <row r="96" spans="2:11" x14ac:dyDescent="0.35">
      <c r="B96">
        <v>26</v>
      </c>
      <c r="C96">
        <v>3.6345090438416772E-2</v>
      </c>
      <c r="D96">
        <v>-1.7345090438416769E-2</v>
      </c>
      <c r="E96">
        <v>-0.38976026612956655</v>
      </c>
    </row>
    <row r="97" spans="2:5" x14ac:dyDescent="0.35">
      <c r="B97">
        <v>27</v>
      </c>
      <c r="C97">
        <v>5.8645834320998902E-2</v>
      </c>
      <c r="D97">
        <v>-3.8645834320998898E-2</v>
      </c>
      <c r="E97">
        <v>-0.86840773319868358</v>
      </c>
    </row>
    <row r="98" spans="2:5" x14ac:dyDescent="0.35">
      <c r="B98">
        <v>28</v>
      </c>
      <c r="C98">
        <v>2.6107884098881262E-2</v>
      </c>
      <c r="D98">
        <v>-4.1078840988812634E-3</v>
      </c>
      <c r="E98">
        <v>-9.2307964913414475E-2</v>
      </c>
    </row>
    <row r="99" spans="2:5" x14ac:dyDescent="0.35">
      <c r="B99">
        <v>29</v>
      </c>
      <c r="C99">
        <v>6.5741880578166878E-2</v>
      </c>
      <c r="D99">
        <v>-4.3741880578166879E-2</v>
      </c>
      <c r="E99">
        <v>-0.98292061812450437</v>
      </c>
    </row>
    <row r="100" spans="2:5" x14ac:dyDescent="0.35">
      <c r="B100">
        <v>30</v>
      </c>
      <c r="C100">
        <v>5.4646242471997564E-2</v>
      </c>
      <c r="D100">
        <v>-2.8646242471997565E-2</v>
      </c>
      <c r="E100">
        <v>-0.64370763180160173</v>
      </c>
    </row>
    <row r="101" spans="2:5" x14ac:dyDescent="0.35">
      <c r="B101">
        <v>31</v>
      </c>
      <c r="C101">
        <v>8.7164298731069068E-2</v>
      </c>
      <c r="D101">
        <v>-6.0164298731069071E-2</v>
      </c>
      <c r="E101">
        <v>-1.3519475824111453</v>
      </c>
    </row>
    <row r="102" spans="2:5" x14ac:dyDescent="0.35">
      <c r="B102">
        <v>32</v>
      </c>
      <c r="C102">
        <v>4.9809547281299715E-2</v>
      </c>
      <c r="D102">
        <v>-2.2809547281299712E-2</v>
      </c>
      <c r="E102">
        <v>-0.51255167854090444</v>
      </c>
    </row>
    <row r="103" spans="2:5" x14ac:dyDescent="0.35">
      <c r="B103">
        <v>33</v>
      </c>
      <c r="C103">
        <v>6.1347249382725733E-2</v>
      </c>
      <c r="D103">
        <v>-8.3472493827257271E-3</v>
      </c>
      <c r="E103">
        <v>-0.18757043397451476</v>
      </c>
    </row>
    <row r="104" spans="2:5" x14ac:dyDescent="0.35">
      <c r="B104">
        <v>34</v>
      </c>
      <c r="C104">
        <v>0.17597700649224352</v>
      </c>
      <c r="D104">
        <v>-3.5977006492243502E-2</v>
      </c>
      <c r="E104">
        <v>-0.80843669710158705</v>
      </c>
    </row>
    <row r="105" spans="2:5" ht="15" thickBot="1" x14ac:dyDescent="0.4">
      <c r="B105" s="8">
        <v>35</v>
      </c>
      <c r="C105" s="8">
        <v>0.19468866340164342</v>
      </c>
      <c r="D105" s="8">
        <v>0.19731133659835659</v>
      </c>
      <c r="E105" s="8">
        <v>4.4337686987566745</v>
      </c>
    </row>
    <row r="107" spans="2:5" ht="15" thickBot="1" x14ac:dyDescent="0.4">
      <c r="B107" s="8"/>
      <c r="C107" s="8"/>
      <c r="D107" s="8"/>
    </row>
    <row r="108" spans="2:5" ht="15" thickBot="1" x14ac:dyDescent="0.4">
      <c r="B108" s="8"/>
      <c r="C108" s="8"/>
      <c r="D108" s="8"/>
    </row>
    <row r="112" spans="2:5" ht="15" thickBot="1" x14ac:dyDescent="0.4">
      <c r="B112" t="s">
        <v>118</v>
      </c>
    </row>
    <row r="113" spans="2:10" x14ac:dyDescent="0.35">
      <c r="B113" s="9"/>
      <c r="C113" s="9" t="s">
        <v>44</v>
      </c>
      <c r="D113" s="9" t="s">
        <v>35</v>
      </c>
      <c r="E113" s="9" t="s">
        <v>37</v>
      </c>
      <c r="F113" s="9" t="s">
        <v>39</v>
      </c>
      <c r="G113" s="9" t="s">
        <v>40</v>
      </c>
      <c r="H113" s="9" t="s">
        <v>41</v>
      </c>
      <c r="I113" s="9" t="s">
        <v>42</v>
      </c>
      <c r="J113" s="9" t="s">
        <v>43</v>
      </c>
    </row>
    <row r="114" spans="2:10" x14ac:dyDescent="0.35">
      <c r="B114" t="s">
        <v>44</v>
      </c>
      <c r="C114">
        <v>1</v>
      </c>
    </row>
    <row r="115" spans="2:10" x14ac:dyDescent="0.35">
      <c r="B115" t="s">
        <v>35</v>
      </c>
      <c r="C115">
        <v>0.19711091552627705</v>
      </c>
      <c r="D115">
        <v>1</v>
      </c>
    </row>
    <row r="116" spans="2:10" x14ac:dyDescent="0.35">
      <c r="B116" t="s">
        <v>37</v>
      </c>
      <c r="C116">
        <v>-1.9620168232729017E-4</v>
      </c>
      <c r="D116">
        <v>0.12267963737023817</v>
      </c>
      <c r="E116">
        <v>1</v>
      </c>
    </row>
    <row r="117" spans="2:10" x14ac:dyDescent="0.35">
      <c r="B117" t="s">
        <v>39</v>
      </c>
      <c r="C117">
        <v>0.45780939593410758</v>
      </c>
      <c r="D117">
        <v>-4.2773427214479E-2</v>
      </c>
      <c r="E117">
        <v>0.48085242476171053</v>
      </c>
      <c r="F117">
        <v>1</v>
      </c>
    </row>
    <row r="118" spans="2:10" x14ac:dyDescent="0.35">
      <c r="B118" t="s">
        <v>40</v>
      </c>
      <c r="C118">
        <v>0.61924108050811699</v>
      </c>
      <c r="D118">
        <v>0.17420056496770814</v>
      </c>
      <c r="E118">
        <v>0.12753146165068299</v>
      </c>
      <c r="F118">
        <v>0.37990424179769311</v>
      </c>
      <c r="G118">
        <v>1</v>
      </c>
    </row>
    <row r="119" spans="2:10" x14ac:dyDescent="0.35">
      <c r="B119" t="s">
        <v>41</v>
      </c>
      <c r="C119">
        <v>0.2077460535919021</v>
      </c>
      <c r="D119">
        <v>0.50474530835292253</v>
      </c>
      <c r="E119">
        <v>0.25171921053993596</v>
      </c>
      <c r="F119">
        <v>0.27977084331700114</v>
      </c>
      <c r="G119">
        <v>4.1514957325421507E-2</v>
      </c>
      <c r="H119">
        <v>1</v>
      </c>
    </row>
    <row r="120" spans="2:10" x14ac:dyDescent="0.35">
      <c r="B120" t="s">
        <v>42</v>
      </c>
      <c r="C120">
        <v>0.26882365388552543</v>
      </c>
      <c r="D120">
        <v>0.51407853944012061</v>
      </c>
      <c r="E120">
        <v>0.32358685014254801</v>
      </c>
      <c r="F120">
        <v>0.20002509819977629</v>
      </c>
      <c r="G120">
        <v>0.2064804444386609</v>
      </c>
      <c r="H120">
        <v>0.43772819875793356</v>
      </c>
      <c r="I120">
        <v>1</v>
      </c>
    </row>
    <row r="121" spans="2:10" ht="15" thickBot="1" x14ac:dyDescent="0.4">
      <c r="B121" s="8" t="s">
        <v>43</v>
      </c>
      <c r="C121" s="8">
        <v>-0.1385266714131855</v>
      </c>
      <c r="D121" s="8">
        <v>-0.26147416446872651</v>
      </c>
      <c r="E121" s="8">
        <v>-0.34594163562925684</v>
      </c>
      <c r="F121" s="8">
        <v>-0.38709989089011609</v>
      </c>
      <c r="G121" s="8">
        <v>-0.40379528655045555</v>
      </c>
      <c r="H121" s="8">
        <v>-0.19679105784627871</v>
      </c>
      <c r="I121" s="8">
        <v>-0.29917652497298458</v>
      </c>
      <c r="J121" s="8">
        <v>1</v>
      </c>
    </row>
  </sheetData>
  <conditionalFormatting sqref="B4:C38">
    <cfRule type="cellIs" dxfId="15" priority="1" operator="equal">
      <formula>0</formula>
    </cfRule>
  </conditionalFormatting>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5424F-ACA6-4F7A-A97D-03A6954F777E}">
  <dimension ref="B1:K107"/>
  <sheetViews>
    <sheetView topLeftCell="A29" zoomScale="53" zoomScaleNormal="53" workbookViewId="0">
      <selection activeCell="L62" sqref="L62"/>
    </sheetView>
  </sheetViews>
  <sheetFormatPr defaultRowHeight="14.5" x14ac:dyDescent="0.35"/>
  <cols>
    <col min="2" max="2" width="17.08984375" customWidth="1"/>
    <col min="3" max="3" width="15.1796875" customWidth="1"/>
    <col min="4" max="4" width="15.26953125" bestFit="1" customWidth="1"/>
    <col min="5" max="5" width="13.3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115</v>
      </c>
    </row>
    <row r="3" spans="2:11" ht="48" x14ac:dyDescent="0.35">
      <c r="C3" s="1" t="s">
        <v>76</v>
      </c>
      <c r="D3" s="1" t="s">
        <v>35</v>
      </c>
      <c r="E3" s="1" t="s">
        <v>37</v>
      </c>
      <c r="F3" s="1" t="s">
        <v>39</v>
      </c>
      <c r="G3" s="1" t="s">
        <v>40</v>
      </c>
      <c r="H3" s="1" t="s">
        <v>41</v>
      </c>
      <c r="I3" s="1" t="s">
        <v>42</v>
      </c>
      <c r="J3" s="1" t="s">
        <v>121</v>
      </c>
      <c r="K3" s="1"/>
    </row>
    <row r="4" spans="2:11" x14ac:dyDescent="0.35">
      <c r="B4" t="s">
        <v>9</v>
      </c>
      <c r="C4" s="14">
        <f>LN(VLOOKUP($B4,'[1]Dati finali'!$B$4:$O$40,'[1]Dati finali'!$M$42,FALSE))</f>
        <v>-6.2146080984221914</v>
      </c>
      <c r="D4" s="2">
        <f>VLOOKUP($B4,'[1]Dati finali'!$B$4:$O$40,'[1]Dati finali'!C$42,FALSE)</f>
        <v>0.23899999999999999</v>
      </c>
      <c r="E4" s="5">
        <f>VLOOKUP($B4,'[1]Dati finali'!$B$4:$O$40,'[1]Dati finali'!E$42,FALSE)</f>
        <v>0.14629999999999999</v>
      </c>
      <c r="F4" s="5">
        <f>VLOOKUP($B4,'[1]Dati finali'!$B$4:$O$40,'[1]Dati finali'!G$42,FALSE)</f>
        <v>1.0263157894736843</v>
      </c>
      <c r="G4" s="2">
        <f>VLOOKUP($B4,'[1]Dati finali'!$B$4:$O$40,'[1]Dati finali'!H$42,FALSE)</f>
        <v>0.1126530612244898</v>
      </c>
      <c r="H4" s="4">
        <f>VLOOKUP($B4,'[1]Dati finali'!$B$4:$O$40,'[1]Dati finali'!I$42,FALSE)</f>
        <v>0.73675000000000002</v>
      </c>
      <c r="I4">
        <f>VLOOKUP($B4,'[1]Dati finali'!$B$4:$O$40,'[1]Dati finali'!J$42,FALSE)</f>
        <v>31866.010828482387</v>
      </c>
      <c r="J4">
        <f>VLOOKUP(B4,'[1]Dati finali 2016'!$B$4:$P$40,'[1]Dati finali 2016'!$P$42,FALSE)</f>
        <v>84.67</v>
      </c>
      <c r="K4" s="7"/>
    </row>
    <row r="5" spans="2:11" x14ac:dyDescent="0.35">
      <c r="B5" t="s">
        <v>11</v>
      </c>
      <c r="C5" s="14">
        <f>LN(VLOOKUP($B5,'[1]Dati finali'!$B$4:$O$40,'[1]Dati finali'!$M$42,FALSE))</f>
        <v>-6.2146080984221914</v>
      </c>
      <c r="D5" s="2">
        <f>VLOOKUP($B5,'[1]Dati finali'!$B$4:$O$40,'[1]Dati finali'!C$42,FALSE)</f>
        <v>0.39700000000000002</v>
      </c>
      <c r="E5" s="5">
        <f>VLOOKUP($B5,'[1]Dati finali'!$B$4:$O$40,'[1]Dati finali'!E$42,FALSE)</f>
        <v>0.1263</v>
      </c>
      <c r="F5" s="5">
        <f>VLOOKUP($B5,'[1]Dati finali'!$B$4:$O$40,'[1]Dati finali'!G$42,FALSE)</f>
        <v>1</v>
      </c>
      <c r="G5" s="2">
        <f>VLOOKUP($B5,'[1]Dati finali'!$B$4:$O$40,'[1]Dati finali'!H$42,FALSE)</f>
        <v>0.12391056910569105</v>
      </c>
      <c r="H5" s="4">
        <f>VLOOKUP($B5,'[1]Dati finali'!$B$4:$O$40,'[1]Dati finali'!I$42,FALSE)</f>
        <v>0.68716999999999995</v>
      </c>
      <c r="I5">
        <f>VLOOKUP($B5,'[1]Dati finali'!$B$4:$O$40,'[1]Dati finali'!J$42,FALSE)</f>
        <v>27843.887608341538</v>
      </c>
      <c r="J5">
        <f>VLOOKUP(B5,'[1]Dati finali 2016'!$B$4:$P$40,'[1]Dati finali 2016'!$P$42,FALSE)</f>
        <v>88.59</v>
      </c>
      <c r="K5" s="7"/>
    </row>
    <row r="6" spans="2:11" x14ac:dyDescent="0.35">
      <c r="B6" t="s">
        <v>15</v>
      </c>
      <c r="C6" s="14">
        <f>LN(VLOOKUP($B6,'[1]Dati finali'!$B$4:$O$40,'[1]Dati finali'!$M$42,FALSE))</f>
        <v>-6.2146080984221914</v>
      </c>
      <c r="D6" s="2">
        <f>VLOOKUP($B6,'[1]Dati finali'!$B$4:$O$40,'[1]Dati finali'!C$42,FALSE)</f>
        <v>0.31</v>
      </c>
      <c r="E6" s="5">
        <f>VLOOKUP($B6,'[1]Dati finali'!$B$4:$O$40,'[1]Dati finali'!E$42,FALSE)</f>
        <v>0.17780000000000001</v>
      </c>
      <c r="F6" s="5">
        <f>VLOOKUP($B6,'[1]Dati finali'!$B$4:$O$40,'[1]Dati finali'!G$42,FALSE)</f>
        <v>1.3508771929824563</v>
      </c>
      <c r="G6" s="2">
        <f>VLOOKUP($B6,'[1]Dati finali'!$B$4:$O$40,'[1]Dati finali'!H$42,FALSE)</f>
        <v>0.28974708171206226</v>
      </c>
      <c r="H6" s="4">
        <f>VLOOKUP($B6,'[1]Dati finali'!$B$4:$O$40,'[1]Dati finali'!I$42,FALSE)</f>
        <v>0.78724000000000005</v>
      </c>
      <c r="I6">
        <f>VLOOKUP($B6,'[1]Dati finali'!$B$4:$O$40,'[1]Dati finali'!J$42,FALSE)</f>
        <v>24212.197302170782</v>
      </c>
      <c r="J6">
        <f>VLOOKUP(B6,'[1]Dati finali 2016'!$B$4:$P$40,'[1]Dati finali 2016'!$P$42,FALSE)</f>
        <v>85.81</v>
      </c>
      <c r="K6" s="7"/>
    </row>
    <row r="7" spans="2:11" x14ac:dyDescent="0.35">
      <c r="B7" t="s">
        <v>19</v>
      </c>
      <c r="C7" s="14">
        <f>LN(VLOOKUP($B7,'[1]Dati finali'!$B$4:$O$40,'[1]Dati finali'!$M$42,FALSE))</f>
        <v>-6.2146080984221914</v>
      </c>
      <c r="D7" s="2">
        <f>VLOOKUP($B7,'[1]Dati finali'!$B$4:$O$40,'[1]Dati finali'!C$42,FALSE)</f>
        <v>0.187</v>
      </c>
      <c r="E7" s="5">
        <f>VLOOKUP($B7,'[1]Dati finali'!$B$4:$O$40,'[1]Dati finali'!E$42,FALSE)</f>
        <v>0.21060000000000001</v>
      </c>
      <c r="F7" s="5">
        <f>VLOOKUP($B7,'[1]Dati finali'!$B$4:$O$40,'[1]Dati finali'!G$42,FALSE)</f>
        <v>1.4122807017543861</v>
      </c>
      <c r="G7" s="2">
        <f>VLOOKUP($B7,'[1]Dati finali'!$B$4:$O$40,'[1]Dati finali'!H$42,FALSE)</f>
        <v>0.37279399585921325</v>
      </c>
      <c r="H7" s="4">
        <f>VLOOKUP($B7,'[1]Dati finali'!$B$4:$O$40,'[1]Dati finali'!I$42,FALSE)</f>
        <v>0.70144000000000006</v>
      </c>
      <c r="I7">
        <f>VLOOKUP($B7,'[1]Dati finali'!$B$4:$O$40,'[1]Dati finali'!J$42,FALSE)</f>
        <v>34585.035786649052</v>
      </c>
      <c r="J7">
        <f>VLOOKUP(B7,'[1]Dati finali 2016'!$B$4:$P$40,'[1]Dati finali 2016'!$P$42,FALSE)</f>
        <v>84.48</v>
      </c>
      <c r="K7" s="7"/>
    </row>
    <row r="8" spans="2:11" x14ac:dyDescent="0.35">
      <c r="B8" t="s">
        <v>26</v>
      </c>
      <c r="C8" s="14">
        <f>LN(VLOOKUP($B8,'[1]Dati finali'!$B$4:$O$40,'[1]Dati finali'!$M$42,FALSE))</f>
        <v>-6.2146080984221914</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VLOOKUP(B8,'[1]Dati finali 2016'!$B$4:$P$40,'[1]Dati finali 2016'!$P$42,FALSE)</f>
        <v>81.260000000000005</v>
      </c>
      <c r="K8" s="7"/>
    </row>
    <row r="9" spans="2:11" x14ac:dyDescent="0.35">
      <c r="B9" t="s">
        <v>21</v>
      </c>
      <c r="C9" s="14">
        <f>LN(VLOOKUP($B9,'[1]Dati finali'!$B$4:$O$40,'[1]Dati finali'!$M$42,FALSE))</f>
        <v>-5.8091429903140277</v>
      </c>
      <c r="D9" s="2">
        <f>VLOOKUP($B9,'[1]Dati finali'!$B$4:$O$40,'[1]Dati finali'!C$42,FALSE)</f>
        <v>0.40299999999999997</v>
      </c>
      <c r="E9" s="5">
        <f>VLOOKUP($B9,'[1]Dati finali'!$B$4:$O$40,'[1]Dati finali'!E$42,FALSE)</f>
        <v>0.11115</v>
      </c>
      <c r="F9" s="5">
        <f>VLOOKUP($B9,'[1]Dati finali'!$B$4:$O$40,'[1]Dati finali'!G$42,FALSE)</f>
        <v>1.0175438596491229</v>
      </c>
      <c r="G9" s="2">
        <f>VLOOKUP($B9,'[1]Dati finali'!$B$4:$O$40,'[1]Dati finali'!H$42,FALSE)</f>
        <v>0.48558139534883721</v>
      </c>
      <c r="H9" s="4">
        <f>VLOOKUP($B9,'[1]Dati finali'!$B$4:$O$40,'[1]Dati finali'!I$42,FALSE)</f>
        <v>0.67516000000000009</v>
      </c>
      <c r="I9">
        <f>VLOOKUP($B9,'[1]Dati finali'!$B$4:$O$40,'[1]Dati finali'!J$42,FALSE)</f>
        <v>28945.214455971793</v>
      </c>
      <c r="J9">
        <f>VLOOKUP(B9,'[1]Dati finali 2016'!$B$4:$P$40,'[1]Dati finali 2016'!$P$42,FALSE)</f>
        <v>85.49</v>
      </c>
      <c r="K9" s="7"/>
    </row>
    <row r="10" spans="2:11" x14ac:dyDescent="0.35">
      <c r="B10" t="s">
        <v>28</v>
      </c>
      <c r="C10" s="14">
        <f>LN(VLOOKUP($B10,'[1]Dati finali'!$B$4:$O$40,'[1]Dati finali'!$M$42,FALSE))</f>
        <v>-5.8091429903140277</v>
      </c>
      <c r="D10" s="2">
        <f>VLOOKUP($B10,'[1]Dati finali'!$B$4:$O$40,'[1]Dati finali'!C$42,FALSE)</f>
        <v>0.17600000000000002</v>
      </c>
      <c r="E10" s="5">
        <f>VLOOKUP($B10,'[1]Dati finali'!$B$4:$O$40,'[1]Dati finali'!E$42,FALSE)</f>
        <v>0.12434999999999999</v>
      </c>
      <c r="F10" s="5">
        <f>VLOOKUP($B10,'[1]Dati finali'!$B$4:$O$40,'[1]Dati finali'!G$42,FALSE)</f>
        <v>1.0175438596491229</v>
      </c>
      <c r="G10" s="2">
        <f>VLOOKUP($B10,'[1]Dati finali'!$B$4:$O$40,'[1]Dati finali'!H$42,FALSE)</f>
        <v>0.41427188940092169</v>
      </c>
      <c r="H10" s="4">
        <f>VLOOKUP($B10,'[1]Dati finali'!$B$4:$O$40,'[1]Dati finali'!I$42,FALSE)</f>
        <v>0.53935999999999995</v>
      </c>
      <c r="I10">
        <f>VLOOKUP($B10,'[1]Dati finali'!$B$4:$O$40,'[1]Dati finali'!J$42,FALSE)</f>
        <v>23383.132051156193</v>
      </c>
      <c r="J10">
        <f>VLOOKUP(B10,'[1]Dati finali 2016'!$B$4:$P$40,'[1]Dati finali 2016'!$P$42,FALSE)</f>
        <v>83.24</v>
      </c>
      <c r="K10" s="7"/>
    </row>
    <row r="11" spans="2:11" x14ac:dyDescent="0.35">
      <c r="B11" t="s">
        <v>7</v>
      </c>
      <c r="C11" s="14">
        <f>LN(VLOOKUP($B11,'[1]Dati finali'!$B$4:$O$40,'[1]Dati finali'!$M$42,FALSE))</f>
        <v>-5.521460917862246</v>
      </c>
      <c r="D11" s="2">
        <f>VLOOKUP($B11,'[1]Dati finali'!$B$4:$O$40,'[1]Dati finali'!C$42,FALSE)</f>
        <v>0.27800000000000002</v>
      </c>
      <c r="E11" s="5">
        <f>VLOOKUP($B11,'[1]Dati finali'!$B$4:$O$40,'[1]Dati finali'!E$42,FALSE)</f>
        <v>9.69E-2</v>
      </c>
      <c r="F11" s="5">
        <f>VLOOKUP($B11,'[1]Dati finali'!$B$4:$O$40,'[1]Dati finali'!G$42,FALSE)</f>
        <v>0.97368421052631593</v>
      </c>
      <c r="G11" s="2">
        <f>VLOOKUP($B11,'[1]Dati finali'!$B$4:$O$40,'[1]Dati finali'!H$42,FALSE)</f>
        <v>0.15651982378854626</v>
      </c>
      <c r="H11" s="4">
        <f>VLOOKUP($B11,'[1]Dati finali'!$B$4:$O$40,'[1]Dati finali'!I$42,FALSE)</f>
        <v>0.74668999999999996</v>
      </c>
      <c r="I11">
        <f>VLOOKUP($B11,'[1]Dati finali'!$B$4:$O$40,'[1]Dati finali'!J$42,FALSE)</f>
        <v>18375.433481661283</v>
      </c>
      <c r="J11">
        <f>VLOOKUP(B11,'[1]Dati finali 2016'!$B$4:$P$40,'[1]Dati finali 2016'!$P$42,FALSE)</f>
        <v>83.4</v>
      </c>
      <c r="K11" s="7"/>
    </row>
    <row r="12" spans="2:11" x14ac:dyDescent="0.35">
      <c r="B12" t="s">
        <v>23</v>
      </c>
      <c r="C12" s="14">
        <f>LN(VLOOKUP($B12,'[1]Dati finali'!$B$4:$O$40,'[1]Dati finali'!$M$42,FALSE))</f>
        <v>-5.521460917862246</v>
      </c>
      <c r="D12" s="2">
        <f>VLOOKUP($B12,'[1]Dati finali'!$B$4:$O$40,'[1]Dati finali'!C$42,FALSE)</f>
        <v>0.23899999999999999</v>
      </c>
      <c r="E12" s="5">
        <f>VLOOKUP($B12,'[1]Dati finali'!$B$4:$O$40,'[1]Dati finali'!E$42,FALSE)</f>
        <v>0.1313</v>
      </c>
      <c r="F12" s="5">
        <f>VLOOKUP($B12,'[1]Dati finali'!$B$4:$O$40,'[1]Dati finali'!G$42,FALSE)</f>
        <v>1.192982456140351</v>
      </c>
      <c r="G12" s="2">
        <f>VLOOKUP($B12,'[1]Dati finali'!$B$4:$O$40,'[1]Dati finali'!H$42,FALSE)</f>
        <v>0.16675000000000001</v>
      </c>
      <c r="H12" s="4">
        <f>VLOOKUP($B12,'[1]Dati finali'!$B$4:$O$40,'[1]Dati finali'!I$42,FALSE)</f>
        <v>0.94546000000000008</v>
      </c>
      <c r="I12">
        <f>VLOOKUP($B12,'[1]Dati finali'!$B$4:$O$40,'[1]Dati finali'!J$42,FALSE)</f>
        <v>35994.860216078843</v>
      </c>
      <c r="J12">
        <f>VLOOKUP(B12,'[1]Dati finali 2016'!$B$4:$P$40,'[1]Dati finali 2016'!$P$42,FALSE)</f>
        <v>88.48</v>
      </c>
      <c r="K12" s="7"/>
    </row>
    <row r="13" spans="2:11" x14ac:dyDescent="0.35">
      <c r="B13" t="s">
        <v>29</v>
      </c>
      <c r="C13" s="14">
        <f>LN(VLOOKUP($B13,'[1]Dati finali'!$B$4:$O$40,'[1]Dati finali'!$M$42,FALSE))</f>
        <v>-5.521460917862246</v>
      </c>
      <c r="D13" s="2">
        <f>VLOOKUP($B13,'[1]Dati finali'!$B$4:$O$40,'[1]Dati finali'!C$42,FALSE)</f>
        <v>0.23100000000000001</v>
      </c>
      <c r="E13" s="5">
        <f>VLOOKUP($B13,'[1]Dati finali'!$B$4:$O$40,'[1]Dati finali'!E$42,FALSE)</f>
        <v>0.14384999999999998</v>
      </c>
      <c r="F13" s="5">
        <f>VLOOKUP($B13,'[1]Dati finali'!$B$4:$O$40,'[1]Dati finali'!G$42,FALSE)</f>
        <v>1.1578947368421053</v>
      </c>
      <c r="G13" s="2">
        <f>VLOOKUP($B13,'[1]Dati finali'!$B$4:$O$40,'[1]Dati finali'!H$42,FALSE)</f>
        <v>0.24461254612546127</v>
      </c>
      <c r="H13" s="4">
        <f>VLOOKUP($B13,'[1]Dati finali'!$B$4:$O$40,'[1]Dati finali'!I$42,FALSE)</f>
        <v>0.53750999999999993</v>
      </c>
      <c r="I13">
        <f>VLOOKUP($B13,'[1]Dati finali'!$B$4:$O$40,'[1]Dati finali'!J$42,FALSE)</f>
        <v>27733.754503235035</v>
      </c>
      <c r="J13">
        <f>VLOOKUP(B13,'[1]Dati finali 2016'!$B$4:$P$40,'[1]Dati finali 2016'!$P$42,FALSE)</f>
        <v>85.42</v>
      </c>
      <c r="K13" s="7"/>
    </row>
    <row r="14" spans="2:11" x14ac:dyDescent="0.35">
      <c r="B14" t="s">
        <v>6</v>
      </c>
      <c r="C14" s="14">
        <f>LN(VLOOKUP($B14,'[1]Dati finali'!$B$4:$O$40,'[1]Dati finali'!$M$42,FALSE))</f>
        <v>-5.1159958097540823</v>
      </c>
      <c r="D14" s="2">
        <f>VLOOKUP($B14,'[1]Dati finali'!$B$4:$O$40,'[1]Dati finali'!C$42,FALSE)</f>
        <v>0.40299999999999997</v>
      </c>
      <c r="E14" s="5">
        <f>VLOOKUP($B14,'[1]Dati finali'!$B$4:$O$40,'[1]Dati finali'!E$42,FALSE)</f>
        <v>0.2838</v>
      </c>
      <c r="F14" s="5">
        <f>VLOOKUP($B14,'[1]Dati finali'!$B$4:$O$40,'[1]Dati finali'!G$42,FALSE)</f>
        <v>1.2543859649122808</v>
      </c>
      <c r="G14" s="2">
        <f>VLOOKUP($B14,'[1]Dati finali'!$B$4:$O$40,'[1]Dati finali'!H$42,FALSE)</f>
        <v>0.16570760233918128</v>
      </c>
      <c r="H14" s="4">
        <f>VLOOKUP($B14,'[1]Dati finali'!$B$4:$O$40,'[1]Dati finali'!I$42,FALSE)</f>
        <v>0.97960999999999998</v>
      </c>
      <c r="I14">
        <f>VLOOKUP($B14,'[1]Dati finali'!$B$4:$O$40,'[1]Dati finali'!J$42,FALSE)</f>
        <v>41965.08520658395</v>
      </c>
      <c r="J14">
        <f>VLOOKUP(B14,'[1]Dati finali 2016'!$B$4:$P$40,'[1]Dati finali 2016'!$P$42,FALSE)</f>
        <v>80.150000000000006</v>
      </c>
      <c r="K14" s="7"/>
    </row>
    <row r="15" spans="2:11" x14ac:dyDescent="0.35">
      <c r="B15" t="s">
        <v>20</v>
      </c>
      <c r="C15" s="14">
        <f>LN(VLOOKUP($B15,'[1]Dati finali'!$B$4:$O$40,'[1]Dati finali'!$M$42,FALSE))</f>
        <v>-5.1159958097540823</v>
      </c>
      <c r="D15" s="2">
        <f>VLOOKUP($B15,'[1]Dati finali'!$B$4:$O$40,'[1]Dati finali'!C$42,FALSE)</f>
        <v>0.33899999999999997</v>
      </c>
      <c r="E15" s="5">
        <f>VLOOKUP($B15,'[1]Dati finali'!$B$4:$O$40,'[1]Dati finali'!E$42,FALSE)</f>
        <v>0.15839999999999999</v>
      </c>
      <c r="F15" s="5">
        <f>VLOOKUP($B15,'[1]Dati finali'!$B$4:$O$40,'[1]Dati finali'!G$42,FALSE)</f>
        <v>1.0175438596491229</v>
      </c>
      <c r="G15" s="2">
        <f>VLOOKUP($B15,'[1]Dati finali'!$B$4:$O$40,'[1]Dati finali'!H$42,FALSE)</f>
        <v>0.54400000000000004</v>
      </c>
      <c r="H15" s="4">
        <f>VLOOKUP($B15,'[1]Dati finali'!$B$4:$O$40,'[1]Dati finali'!I$42,FALSE)</f>
        <v>0.68075000000000008</v>
      </c>
      <c r="I15">
        <f>VLOOKUP($B15,'[1]Dati finali'!$B$4:$O$40,'[1]Dati finali'!J$42,FALSE)</f>
        <v>24735.816612986935</v>
      </c>
      <c r="J15">
        <f>VLOOKUP(B15,'[1]Dati finali 2016'!$B$4:$P$40,'[1]Dati finali 2016'!$P$42,FALSE)</f>
        <v>85.71</v>
      </c>
      <c r="K15" s="7"/>
    </row>
    <row r="16" spans="2:11" x14ac:dyDescent="0.35">
      <c r="B16" t="s">
        <v>31</v>
      </c>
      <c r="C16" s="14">
        <f>LN(VLOOKUP($B16,'[1]Dati finali'!$B$4:$O$40,'[1]Dati finali'!$M$42,FALSE))</f>
        <v>-5.1159958097540823</v>
      </c>
      <c r="D16" s="2">
        <f>VLOOKUP($B16,'[1]Dati finali'!$B$4:$O$40,'[1]Dati finali'!C$42,FALSE)</f>
        <v>0.36399999999999999</v>
      </c>
      <c r="E16" s="5">
        <f>VLOOKUP($B16,'[1]Dati finali'!$B$4:$O$40,'[1]Dati finali'!E$42,FALSE)</f>
        <v>0.22365000000000002</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VLOOKUP(B16,'[1]Dati finali 2016'!$B$4:$P$40,'[1]Dati finali 2016'!$P$42,FALSE)</f>
        <v>88.91</v>
      </c>
      <c r="K16" s="7"/>
    </row>
    <row r="17" spans="2:11" x14ac:dyDescent="0.35">
      <c r="B17" t="s">
        <v>8</v>
      </c>
      <c r="C17" s="14">
        <f>LN(VLOOKUP($B17,'[1]Dati finali'!$B$4:$O$40,'[1]Dati finali'!$M$42,FALSE))</f>
        <v>-4.9618451299268234</v>
      </c>
      <c r="D17" s="2">
        <f>VLOOKUP($B17,'[1]Dati finali'!$B$4:$O$40,'[1]Dati finali'!C$42,FALSE)</f>
        <v>0.42499999999999999</v>
      </c>
      <c r="E17" s="5">
        <f>VLOOKUP($B17,'[1]Dati finali'!$B$4:$O$40,'[1]Dati finali'!E$42,FALSE)</f>
        <v>0.18445</v>
      </c>
      <c r="F17" s="5">
        <f>VLOOKUP($B17,'[1]Dati finali'!$B$4:$O$40,'[1]Dati finali'!G$42,FALSE)</f>
        <v>1.0789473684210527</v>
      </c>
      <c r="G17" s="2">
        <f>VLOOKUP($B17,'[1]Dati finali'!$B$4:$O$40,'[1]Dati finali'!H$42,FALSE)</f>
        <v>8.6530612244897956E-2</v>
      </c>
      <c r="H17" s="4">
        <f>VLOOKUP($B17,'[1]Dati finali'!$B$4:$O$40,'[1]Dati finali'!I$42,FALSE)</f>
        <v>0.66835999999999995</v>
      </c>
      <c r="I17">
        <f>VLOOKUP($B17,'[1]Dati finali'!$B$4:$O$40,'[1]Dati finali'!J$42,FALSE)</f>
        <v>30266.202047392988</v>
      </c>
      <c r="J17">
        <f>VLOOKUP(B17,'[1]Dati finali 2016'!$B$4:$P$40,'[1]Dati finali 2016'!$P$42,FALSE)</f>
        <v>80.239999999999995</v>
      </c>
      <c r="K17" s="7"/>
    </row>
    <row r="18" spans="2:11" x14ac:dyDescent="0.35">
      <c r="B18" t="s">
        <v>18</v>
      </c>
      <c r="C18" s="14">
        <f>LN(VLOOKUP($B18,'[1]Dati finali'!$B$4:$O$40,'[1]Dati finali'!$M$42,FALSE))</f>
        <v>-4.9618451299268234</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VLOOKUP(B18,'[1]Dati finali 2016'!$B$4:$P$40,'[1]Dati finali 2016'!$P$42,FALSE)</f>
        <v>86.6</v>
      </c>
      <c r="K18" s="7"/>
    </row>
    <row r="19" spans="2:11" x14ac:dyDescent="0.35">
      <c r="B19" t="s">
        <v>30</v>
      </c>
      <c r="C19" s="14">
        <f>LN(VLOOKUP($B19,'[1]Dati finali'!$B$4:$O$40,'[1]Dati finali'!$M$42,FALSE))</f>
        <v>-4.8283137373023015</v>
      </c>
      <c r="D19" s="2">
        <f>VLOOKUP($B19,'[1]Dati finali'!$B$4:$O$40,'[1]Dati finali'!C$42,FALSE)</f>
        <v>0.32500000000000001</v>
      </c>
      <c r="E19" s="5">
        <f>VLOOKUP($B19,'[1]Dati finali'!$B$4:$O$40,'[1]Dati finali'!E$42,FALSE)</f>
        <v>0.16109999999999999</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VLOOKUP(B19,'[1]Dati finali 2016'!$B$4:$P$40,'[1]Dati finali 2016'!$P$42,FALSE)</f>
        <v>88.98</v>
      </c>
      <c r="K19" s="7"/>
    </row>
    <row r="20" spans="2:11" x14ac:dyDescent="0.35">
      <c r="B20" t="s">
        <v>16</v>
      </c>
      <c r="C20" s="14">
        <f>LN(VLOOKUP($B20,'[1]Dati finali'!$B$4:$O$40,'[1]Dati finali'!$M$42,FALSE))</f>
        <v>-4.7105307016459177</v>
      </c>
      <c r="D20" s="2">
        <f>VLOOKUP($B20,'[1]Dati finali'!$B$4:$O$40,'[1]Dati finali'!C$42,FALSE)</f>
        <v>0.24100000000000002</v>
      </c>
      <c r="E20" s="5">
        <f>VLOOKUP($B20,'[1]Dati finali'!$B$4:$O$40,'[1]Dati finali'!E$42,FALSE)</f>
        <v>0.11294999999999999</v>
      </c>
      <c r="F20" s="5">
        <f>VLOOKUP($B20,'[1]Dati finali'!$B$4:$O$40,'[1]Dati finali'!G$42,FALSE)</f>
        <v>1.0350877192982457</v>
      </c>
      <c r="G20" s="2">
        <f>VLOOKUP($B20,'[1]Dati finali'!$B$4:$O$40,'[1]Dati finali'!H$42,FALSE)</f>
        <v>0.10078369905956112</v>
      </c>
      <c r="H20" s="4">
        <f>VLOOKUP($B20,'[1]Dati finali'!$B$4:$O$40,'[1]Dati finali'!I$42,FALSE)</f>
        <v>0.71062000000000003</v>
      </c>
      <c r="I20">
        <f>VLOOKUP($B20,'[1]Dati finali'!$B$4:$O$40,'[1]Dati finali'!J$42,FALSE)</f>
        <v>24656.045439859558</v>
      </c>
      <c r="J20">
        <f>VLOOKUP(B20,'[1]Dati finali 2016'!$B$4:$P$40,'[1]Dati finali 2016'!$P$42,FALSE)</f>
        <v>84.6</v>
      </c>
      <c r="K20" s="7"/>
    </row>
    <row r="21" spans="2:11" x14ac:dyDescent="0.35">
      <c r="B21" t="s">
        <v>4</v>
      </c>
      <c r="C21" s="14">
        <f>LN(VLOOKUP($B21,'[1]Dati finali'!$B$4:$O$40,'[1]Dati finali'!$M$42,FALSE))</f>
        <v>-4.6051701859880909</v>
      </c>
      <c r="D21" s="2">
        <f>VLOOKUP($B21,'[1]Dati finali'!$B$4:$O$40,'[1]Dati finali'!C$42,FALSE)</f>
        <v>0.51440529000000002</v>
      </c>
      <c r="E21" s="5">
        <f>VLOOKUP($B21,'[1]Dati finali'!$B$4:$O$40,'[1]Dati finali'!E$42,FALSE)</f>
        <v>0.22807017543859651</v>
      </c>
      <c r="F21" s="5">
        <f>VLOOKUP($B21,'[1]Dati finali'!$B$4:$O$40,'[1]Dati finali'!G$42,FALSE)</f>
        <v>0.92982456140350889</v>
      </c>
      <c r="G21" s="2">
        <f>VLOOKUP($B21,'[1]Dati finali'!$B$4:$O$40,'[1]Dati finali'!H$42,FALSE)</f>
        <v>0.15845754764042702</v>
      </c>
      <c r="H21" s="4">
        <f>VLOOKUP($B21,'[1]Dati finali'!$B$4:$O$40,'[1]Dati finali'!I$42,FALSE)</f>
        <v>0.91535</v>
      </c>
      <c r="I21">
        <f>VLOOKUP($B21,'[1]Dati finali'!$B$4:$O$40,'[1]Dati finali'!J$42,FALSE)</f>
        <v>37964.025726503154</v>
      </c>
      <c r="J21">
        <f>VLOOKUP(B21,'[1]Dati finali 2016'!$B$4:$P$40,'[1]Dati finali 2016'!$P$42,FALSE)</f>
        <v>80.59</v>
      </c>
      <c r="K21" s="7"/>
    </row>
    <row r="22" spans="2:11" x14ac:dyDescent="0.35">
      <c r="B22" t="s">
        <v>0</v>
      </c>
      <c r="C22" s="14">
        <f>LN(VLOOKUP($B22,'[1]Dati finali'!$B$4:$O$40,'[1]Dati finali'!$M$42,FALSE))</f>
        <v>-4.5098600061837661</v>
      </c>
      <c r="D22" s="2">
        <f>VLOOKUP($B22,'[1]Dati finali'!$B$4:$O$40,'[1]Dati finali'!C$42,FALSE)</f>
        <v>0.56714520000000002</v>
      </c>
      <c r="E22" s="5">
        <f>VLOOKUP($B22,'[1]Dati finali'!$B$4:$O$40,'[1]Dati finali'!E$42,FALSE)</f>
        <v>7.6666666666666675E-2</v>
      </c>
      <c r="F22" s="5">
        <f>VLOOKUP($B22,'[1]Dati finali'!$B$4:$O$40,'[1]Dati finali'!G$42,FALSE)</f>
        <v>0.71052631578947378</v>
      </c>
      <c r="G22" s="2">
        <f>VLOOKUP($B22,'[1]Dati finali'!$B$4:$O$40,'[1]Dati finali'!H$42,FALSE)</f>
        <v>0.65241799578693949</v>
      </c>
      <c r="H22" s="4">
        <f>VLOOKUP($B22,'[1]Dati finali'!$B$4:$O$40,'[1]Dati finali'!I$42,FALSE)</f>
        <v>0.81349999999999989</v>
      </c>
      <c r="I22">
        <f>VLOOKUP($B22,'[1]Dati finali'!$B$4:$O$40,'[1]Dati finali'!J$42,FALSE)</f>
        <v>40969.205896074651</v>
      </c>
      <c r="J22">
        <f>VLOOKUP(B22,'[1]Dati finali 2016'!$B$4:$P$40,'[1]Dati finali 2016'!$P$42,FALSE)</f>
        <v>85.06</v>
      </c>
      <c r="K22" s="7"/>
    </row>
    <row r="23" spans="2:11" x14ac:dyDescent="0.35">
      <c r="B23" t="s">
        <v>1</v>
      </c>
      <c r="C23" s="14">
        <f>LN(VLOOKUP($B23,'[1]Dati finali'!$B$4:$O$40,'[1]Dati finali'!$M$42,FALSE))</f>
        <v>-4.4228486291941369</v>
      </c>
      <c r="D23" s="2">
        <f>VLOOKUP($B23,'[1]Dati finali'!$B$4:$O$40,'[1]Dati finali'!C$42,FALSE)</f>
        <v>0.46356799999999998</v>
      </c>
      <c r="E23" s="5">
        <f>VLOOKUP($B23,'[1]Dati finali'!$B$4:$O$40,'[1]Dati finali'!E$42,FALSE)</f>
        <v>0.129</v>
      </c>
      <c r="F23" s="5">
        <f>VLOOKUP($B23,'[1]Dati finali'!$B$4:$O$40,'[1]Dati finali'!G$42,FALSE)</f>
        <v>0.6228070175438597</v>
      </c>
      <c r="G23" s="2">
        <f>VLOOKUP($B23,'[1]Dati finali'!$B$4:$O$40,'[1]Dati finali'!H$42,FALSE)</f>
        <v>0.14652498907518571</v>
      </c>
      <c r="H23" s="4">
        <f>VLOOKUP($B23,'[1]Dati finali'!$B$4:$O$40,'[1]Dati finali'!I$42,FALSE)</f>
        <v>0.82058000000000009</v>
      </c>
      <c r="I23">
        <f>VLOOKUP($B23,'[1]Dati finali'!$B$4:$O$40,'[1]Dati finali'!J$42,FALSE)</f>
        <v>52220.756109073707</v>
      </c>
      <c r="J23">
        <f>VLOOKUP(B23,'[1]Dati finali 2016'!$B$4:$P$40,'[1]Dati finali 2016'!$P$42,FALSE)</f>
        <v>84.72</v>
      </c>
      <c r="K23" s="7"/>
    </row>
    <row r="24" spans="2:11" x14ac:dyDescent="0.35">
      <c r="B24" t="s">
        <v>3</v>
      </c>
      <c r="C24" s="14">
        <f>LN(VLOOKUP($B24,'[1]Dati finali'!$B$4:$O$40,'[1]Dati finali'!$M$42,FALSE))</f>
        <v>-4.4228486291941369</v>
      </c>
      <c r="D24" s="2">
        <f>VLOOKUP($B24,'[1]Dati finali'!$B$4:$O$40,'[1]Dati finali'!C$42,FALSE)</f>
        <v>0.47744723999999999</v>
      </c>
      <c r="E24" s="5">
        <f>VLOOKUP($B24,'[1]Dati finali'!$B$4:$O$40,'[1]Dati finali'!E$42,FALSE)</f>
        <v>9.6491228070175447E-2</v>
      </c>
      <c r="F24" s="5">
        <f>VLOOKUP($B24,'[1]Dati finali'!$B$4:$O$40,'[1]Dati finali'!G$42,FALSE)</f>
        <v>1.0701754385964912</v>
      </c>
      <c r="G24" s="2">
        <f>VLOOKUP($B24,'[1]Dati finali'!$B$4:$O$40,'[1]Dati finali'!H$42,FALSE)</f>
        <v>2.8395721925133691E-2</v>
      </c>
      <c r="H24" s="4">
        <f>VLOOKUP($B24,'[1]Dati finali'!$B$4:$O$40,'[1]Dati finali'!I$42,FALSE)</f>
        <v>0.81503000000000003</v>
      </c>
      <c r="I24">
        <f>VLOOKUP($B24,'[1]Dati finali'!$B$4:$O$40,'[1]Dati finali'!J$42,FALSE)</f>
        <v>33627.430244398442</v>
      </c>
      <c r="J24">
        <f>VLOOKUP(B24,'[1]Dati finali 2016'!$B$4:$P$40,'[1]Dati finali 2016'!$P$42,FALSE)</f>
        <v>70.61</v>
      </c>
      <c r="K24" s="7"/>
    </row>
    <row r="25" spans="2:11" x14ac:dyDescent="0.35">
      <c r="B25" t="s">
        <v>14</v>
      </c>
      <c r="C25" s="14">
        <f>LN(VLOOKUP($B25,'[1]Dati finali'!$B$4:$O$40,'[1]Dati finali'!$M$42,FALSE))</f>
        <v>-4.1997050778799272</v>
      </c>
      <c r="D25" s="2">
        <f>VLOOKUP($B25,'[1]Dati finali'!$B$4:$O$40,'[1]Dati finali'!C$42,FALSE)</f>
        <v>0.28600000000000003</v>
      </c>
      <c r="E25" s="5">
        <f>VLOOKUP($B25,'[1]Dati finali'!$B$4:$O$40,'[1]Dati finali'!E$42,FALSE)</f>
        <v>0.30480000000000002</v>
      </c>
      <c r="F25" s="5">
        <f>VLOOKUP($B25,'[1]Dati finali'!$B$4:$O$40,'[1]Dati finali'!G$42,FALSE)</f>
        <v>1.2192982456140351</v>
      </c>
      <c r="G25" s="2">
        <f>VLOOKUP($B25,'[1]Dati finali'!$B$4:$O$40,'[1]Dati finali'!H$42,FALSE)</f>
        <v>0.29015868125096289</v>
      </c>
      <c r="H25" s="4">
        <f>VLOOKUP($B25,'[1]Dati finali'!$B$4:$O$40,'[1]Dati finali'!I$42,FALSE)</f>
        <v>0.77260999999999991</v>
      </c>
      <c r="I25">
        <f>VLOOKUP($B25,'[1]Dati finali'!$B$4:$O$40,'[1]Dati finali'!J$42,FALSE)</f>
        <v>44420.07979267578</v>
      </c>
      <c r="J25">
        <f>VLOOKUP(B25,'[1]Dati finali 2016'!$B$4:$P$40,'[1]Dati finali 2016'!$P$42,FALSE)</f>
        <v>84.26</v>
      </c>
      <c r="K25" s="7"/>
    </row>
    <row r="26" spans="2:11" x14ac:dyDescent="0.35">
      <c r="B26" t="s">
        <v>13</v>
      </c>
      <c r="C26" s="14">
        <f>LN(VLOOKUP($B26,'[1]Dati finali'!$B$4:$O$40,'[1]Dati finali'!$M$42,FALSE))</f>
        <v>-4.0173835210859723</v>
      </c>
      <c r="D26" s="2">
        <f>VLOOKUP($B26,'[1]Dati finali'!$B$4:$O$40,'[1]Dati finali'!C$42,FALSE)</f>
        <v>0.35200000000000004</v>
      </c>
      <c r="E26" s="5">
        <f>VLOOKUP($B26,'[1]Dati finali'!$B$4:$O$40,'[1]Dati finali'!E$42,FALSE)</f>
        <v>0.17230000000000001</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VLOOKUP(B26,'[1]Dati finali 2016'!$B$4:$P$40,'[1]Dati finali 2016'!$P$42,FALSE)</f>
        <v>88.2</v>
      </c>
      <c r="K26" s="7"/>
    </row>
    <row r="27" spans="2:11" x14ac:dyDescent="0.35">
      <c r="B27" t="s">
        <v>22</v>
      </c>
      <c r="C27" s="14">
        <f>LN(VLOOKUP($B27,'[1]Dati finali'!$B$4:$O$40,'[1]Dati finali'!$M$42,FALSE))</f>
        <v>-3.9633162998156966</v>
      </c>
      <c r="D27" s="2">
        <f>VLOOKUP($B27,'[1]Dati finali'!$B$4:$O$40,'[1]Dati finali'!C$42,FALSE)</f>
        <v>0.39899999999999997</v>
      </c>
      <c r="E27" s="5">
        <f>VLOOKUP($B27,'[1]Dati finali'!$B$4:$O$40,'[1]Dati finali'!E$42,FALSE)</f>
        <v>0.16165000000000002</v>
      </c>
      <c r="F27" s="5">
        <f>VLOOKUP($B27,'[1]Dati finali'!$B$4:$O$40,'[1]Dati finali'!G$42,FALSE)</f>
        <v>1.0438596491228072</v>
      </c>
      <c r="G27" s="2">
        <f>VLOOKUP($B27,'[1]Dati finali'!$B$4:$O$40,'[1]Dati finali'!H$42,FALSE)</f>
        <v>0.19813043478260869</v>
      </c>
      <c r="H27" s="4">
        <f>VLOOKUP($B27,'[1]Dati finali'!$B$4:$O$40,'[1]Dati finali'!I$42,FALSE)</f>
        <v>0.90727000000000002</v>
      </c>
      <c r="I27">
        <f>VLOOKUP($B27,'[1]Dati finali'!$B$4:$O$40,'[1]Dati finali'!J$42,FALSE)</f>
        <v>91004.175298679198</v>
      </c>
      <c r="J27">
        <f>VLOOKUP(B27,'[1]Dati finali 2016'!$B$4:$P$40,'[1]Dati finali 2016'!$P$42,FALSE)</f>
        <v>86.58</v>
      </c>
      <c r="K27" s="7"/>
    </row>
    <row r="28" spans="2:11" x14ac:dyDescent="0.35">
      <c r="B28" t="s">
        <v>34</v>
      </c>
      <c r="C28" s="14">
        <f>LN(VLOOKUP($B28,'[1]Dati finali'!$B$4:$O$40,'[1]Dati finali'!$M$42,FALSE))</f>
        <v>-3.9633162998156966</v>
      </c>
      <c r="D28" s="2">
        <f>VLOOKUP($B28,'[1]Dati finali'!$B$4:$O$40,'[1]Dati finali'!C$42,FALSE)</f>
        <v>0.42799999999999999</v>
      </c>
      <c r="E28" s="5">
        <f>VLOOKUP($B28,'[1]Dati finali'!$B$4:$O$40,'[1]Dati finali'!E$42,FALSE)</f>
        <v>0.18109999999999998</v>
      </c>
      <c r="F28" s="5">
        <f>VLOOKUP($B28,'[1]Dati finali'!$B$4:$O$40,'[1]Dati finali'!G$42,FALSE)</f>
        <v>1.2807017543859649</v>
      </c>
      <c r="G28" s="2">
        <f>VLOOKUP($B28,'[1]Dati finali'!$B$4:$O$40,'[1]Dati finali'!H$42,FALSE)</f>
        <v>0.24521508544490278</v>
      </c>
      <c r="H28" s="4">
        <f>VLOOKUP($B28,'[1]Dati finali'!$B$4:$O$40,'[1]Dati finali'!I$42,FALSE)</f>
        <v>0.83143</v>
      </c>
      <c r="I28">
        <f>VLOOKUP($B28,'[1]Dati finali'!$B$4:$O$40,'[1]Dati finali'!J$42,FALSE)</f>
        <v>37955.073294435715</v>
      </c>
      <c r="J28">
        <f>VLOOKUP(B28,'[1]Dati finali 2016'!$B$4:$P$40,'[1]Dati finali 2016'!$P$42,FALSE)</f>
        <v>87.38</v>
      </c>
      <c r="K28" s="7"/>
    </row>
    <row r="29" spans="2:11" x14ac:dyDescent="0.35">
      <c r="B29" t="s">
        <v>27</v>
      </c>
      <c r="C29" s="14">
        <f>LN(VLOOKUP($B29,'[1]Dati finali'!$B$4:$O$40,'[1]Dati finali'!$M$42,FALSE))</f>
        <v>-3.9633162998156966</v>
      </c>
      <c r="D29" s="2">
        <f>VLOOKUP($B29,'[1]Dati finali'!$B$4:$O$40,'[1]Dati finali'!C$42,FALSE)</f>
        <v>0.24</v>
      </c>
      <c r="E29" s="5">
        <f>VLOOKUP($B29,'[1]Dati finali'!$B$4:$O$40,'[1]Dati finali'!E$42,FALSE)</f>
        <v>0.22570000000000001</v>
      </c>
      <c r="F29" s="5">
        <f>VLOOKUP($B29,'[1]Dati finali'!$B$4:$O$40,'[1]Dati finali'!G$42,FALSE)</f>
        <v>1.3508771929824563</v>
      </c>
      <c r="G29" s="2">
        <f>VLOOKUP($B29,'[1]Dati finali'!$B$4:$O$40,'[1]Dati finali'!H$42,FALSE)</f>
        <v>0.53502487562189049</v>
      </c>
      <c r="H29" s="4">
        <f>VLOOKUP($B29,'[1]Dati finali'!$B$4:$O$40,'[1]Dati finali'!I$42,FALSE)</f>
        <v>0.64651999999999998</v>
      </c>
      <c r="I29">
        <f>VLOOKUP($B29,'[1]Dati finali'!$B$4:$O$40,'[1]Dati finali'!J$42,FALSE)</f>
        <v>27783.081655469832</v>
      </c>
      <c r="J29">
        <f>VLOOKUP(B29,'[1]Dati finali 2016'!$B$4:$P$40,'[1]Dati finali 2016'!$P$42,FALSE)</f>
        <v>88.63</v>
      </c>
      <c r="K29" s="7"/>
    </row>
    <row r="30" spans="2:11" x14ac:dyDescent="0.35">
      <c r="B30" t="s">
        <v>5</v>
      </c>
      <c r="C30" s="14">
        <f>LN(VLOOKUP($B30,'[1]Dati finali'!$B$4:$O$40,'[1]Dati finali'!$M$42,FALSE))</f>
        <v>-3.912023005428146</v>
      </c>
      <c r="D30" s="2">
        <f>VLOOKUP($B30,'[1]Dati finali'!$B$4:$O$40,'[1]Dati finali'!C$42,FALSE)</f>
        <v>0.32400000000000001</v>
      </c>
      <c r="E30" s="5">
        <f>VLOOKUP($B30,'[1]Dati finali'!$B$4:$O$40,'[1]Dati finali'!E$42,FALSE)</f>
        <v>0.19640000000000002</v>
      </c>
      <c r="F30" s="5">
        <f>VLOOKUP($B30,'[1]Dati finali'!$B$4:$O$40,'[1]Dati finali'!G$42,FALSE)</f>
        <v>1.0526315789473684</v>
      </c>
      <c r="G30" s="2">
        <f>VLOOKUP($B30,'[1]Dati finali'!$B$4:$O$40,'[1]Dati finali'!H$42,FALSE)</f>
        <v>0.74774668630338736</v>
      </c>
      <c r="H30" s="4">
        <f>VLOOKUP($B30,'[1]Dati finali'!$B$4:$O$40,'[1]Dati finali'!I$42,FALSE)</f>
        <v>0.58094000000000001</v>
      </c>
      <c r="I30">
        <f>VLOOKUP($B30,'[1]Dati finali'!$B$4:$O$40,'[1]Dati finali'!J$42,FALSE)</f>
        <v>45962.942412958422</v>
      </c>
      <c r="J30">
        <f>VLOOKUP(B30,'[1]Dati finali 2016'!$B$4:$P$40,'[1]Dati finali 2016'!$P$42,FALSE)</f>
        <v>86.64</v>
      </c>
      <c r="K30" s="7"/>
    </row>
    <row r="31" spans="2:11" x14ac:dyDescent="0.35">
      <c r="B31" t="s">
        <v>2</v>
      </c>
      <c r="C31" s="14">
        <f>LN(VLOOKUP($B31,'[1]Dati finali'!$B$4:$O$40,'[1]Dati finali'!$M$42,FALSE))</f>
        <v>-3.8167128256238212</v>
      </c>
      <c r="D31" s="2">
        <f>VLOOKUP($B31,'[1]Dati finali'!$B$4:$O$40,'[1]Dati finali'!C$42,FALSE)</f>
        <v>9.6811743000000006E-2</v>
      </c>
      <c r="E31" s="5">
        <f>VLOOKUP($B31,'[1]Dati finali'!$B$4:$O$40,'[1]Dati finali'!E$42,FALSE)</f>
        <v>6.8241469816272965E-2</v>
      </c>
      <c r="F31" s="5">
        <f>VLOOKUP($B31,'[1]Dati finali'!$B$4:$O$40,'[1]Dati finali'!G$42,FALSE)</f>
        <v>0.8421052631578948</v>
      </c>
      <c r="G31" s="2">
        <f>VLOOKUP($B31,'[1]Dati finali'!$B$4:$O$40,'[1]Dati finali'!H$42,FALSE)</f>
        <v>0.24825304897932565</v>
      </c>
      <c r="H31" s="4">
        <f>VLOOKUP($B31,'[1]Dati finali'!$B$4:$O$40,'[1]Dati finali'!I$42,FALSE)</f>
        <v>0.5796</v>
      </c>
      <c r="I31">
        <f>VLOOKUP($B31,'[1]Dati finali'!$B$4:$O$40,'[1]Dati finali'!J$42,FALSE)</f>
        <v>14742.756017137894</v>
      </c>
      <c r="J31">
        <f>VLOOKUP(B31,'[1]Dati finali 2016'!$B$4:$P$40,'[1]Dati finali 2016'!$P$42,FALSE)</f>
        <v>65.099999999999994</v>
      </c>
      <c r="K31" s="7"/>
    </row>
    <row r="32" spans="2:11" x14ac:dyDescent="0.35">
      <c r="B32" t="s">
        <v>24</v>
      </c>
      <c r="C32" s="14">
        <f>LN(VLOOKUP($B32,'[1]Dati finali'!$B$4:$O$40,'[1]Dati finali'!$M$42,FALSE))</f>
        <v>-3.8167128256238212</v>
      </c>
      <c r="D32" s="2">
        <f>VLOOKUP($B32,'[1]Dati finali'!$B$4:$O$40,'[1]Dati finali'!C$42,FALSE)</f>
        <v>0.37200000000000005</v>
      </c>
      <c r="E32" s="5">
        <f>VLOOKUP($B32,'[1]Dati finali'!$B$4:$O$40,'[1]Dati finali'!E$42,FALSE)</f>
        <v>0.15589999999999998</v>
      </c>
      <c r="F32" s="5">
        <f>VLOOKUP($B32,'[1]Dati finali'!$B$4:$O$40,'[1]Dati finali'!G$42,FALSE)</f>
        <v>1.4736842105263159</v>
      </c>
      <c r="G32" s="2">
        <f>VLOOKUP($B32,'[1]Dati finali'!$B$4:$O$40,'[1]Dati finali'!H$42,FALSE)</f>
        <v>0.12103298611111112</v>
      </c>
      <c r="H32" s="4">
        <f>VLOOKUP($B32,'[1]Dati finali'!$B$4:$O$40,'[1]Dati finali'!I$42,FALSE)</f>
        <v>0.91076999999999997</v>
      </c>
      <c r="I32">
        <f>VLOOKUP($B32,'[1]Dati finali'!$B$4:$O$40,'[1]Dati finali'!J$42,FALSE)</f>
        <v>46055.498481981653</v>
      </c>
      <c r="J32">
        <f>VLOOKUP(B32,'[1]Dati finali 2016'!$B$4:$P$40,'[1]Dati finali 2016'!$P$42,FALSE)</f>
        <v>82.03</v>
      </c>
      <c r="K32" s="7"/>
    </row>
    <row r="33" spans="2:11" x14ac:dyDescent="0.35">
      <c r="B33" t="s">
        <v>12</v>
      </c>
      <c r="C33" s="14">
        <f>LN(VLOOKUP($B33,'[1]Dati finali'!$B$4:$O$40,'[1]Dati finali'!$M$42,FALSE))</f>
        <v>-3.6496587409606551</v>
      </c>
      <c r="D33" s="2">
        <f>VLOOKUP($B33,'[1]Dati finali'!$B$4:$O$40,'[1]Dati finali'!C$42,FALSE)</f>
        <v>0.43700000000000006</v>
      </c>
      <c r="E33" s="5">
        <f>VLOOKUP($B33,'[1]Dati finali'!$B$4:$O$40,'[1]Dati finali'!E$42,FALSE)</f>
        <v>0.15899999999999997</v>
      </c>
      <c r="F33" s="5">
        <f>VLOOKUP($B33,'[1]Dati finali'!$B$4:$O$40,'[1]Dati finali'!G$42,FALSE)</f>
        <v>1.2719298245614037</v>
      </c>
      <c r="G33" s="2">
        <f>VLOOKUP($B33,'[1]Dati finali'!$B$4:$O$40,'[1]Dati finali'!H$42,FALSE)</f>
        <v>0.4419622093023256</v>
      </c>
      <c r="H33" s="4">
        <f>VLOOKUP($B33,'[1]Dati finali'!$B$4:$O$40,'[1]Dati finali'!I$42,FALSE)</f>
        <v>0.85325000000000006</v>
      </c>
      <c r="I33">
        <f>VLOOKUP($B33,'[1]Dati finali'!$B$4:$O$40,'[1]Dati finali'!J$42,FALSE)</f>
        <v>39356.000800448739</v>
      </c>
      <c r="J33">
        <f>VLOOKUP(B33,'[1]Dati finali 2016'!$B$4:$P$40,'[1]Dati finali 2016'!$P$42,FALSE)</f>
        <v>90.68</v>
      </c>
      <c r="K33" s="7"/>
    </row>
    <row r="34" spans="2:11" x14ac:dyDescent="0.35">
      <c r="B34" t="s">
        <v>33</v>
      </c>
      <c r="C34" s="14">
        <f>LN(VLOOKUP($B34,'[1]Dati finali'!$B$4:$O$40,'[1]Dati finali'!$M$42,FALSE))</f>
        <v>-3.6119184129778081</v>
      </c>
      <c r="D34" s="2">
        <f>VLOOKUP($B34,'[1]Dati finali'!$B$4:$O$40,'[1]Dati finali'!C$42,FALSE)</f>
        <v>0.42599999999999999</v>
      </c>
      <c r="E34" s="5">
        <f>VLOOKUP($B34,'[1]Dati finali'!$B$4:$O$40,'[1]Dati finali'!E$42,FALSE)</f>
        <v>0.17543859649122809</v>
      </c>
      <c r="F34" s="5">
        <f>VLOOKUP($B34,'[1]Dati finali'!$B$4:$O$40,'[1]Dati finali'!G$42,FALSE)</f>
        <v>1.2719298245614037</v>
      </c>
      <c r="G34" s="2">
        <f>VLOOKUP($B34,'[1]Dati finali'!$B$4:$O$40,'[1]Dati finali'!H$42,FALSE)</f>
        <v>0.56096439169139467</v>
      </c>
      <c r="H34" s="4">
        <f>VLOOKUP($B34,'[1]Dati finali'!$B$4:$O$40,'[1]Dati finali'!I$42,FALSE)</f>
        <v>0.73760999999999999</v>
      </c>
      <c r="I34">
        <f>VLOOKUP($B34,'[1]Dati finali'!$B$4:$O$40,'[1]Dati finali'!J$42,FALSE)</f>
        <v>56765.024125018397</v>
      </c>
      <c r="J34">
        <f>VLOOKUP(B34,'[1]Dati finali 2016'!$B$4:$P$40,'[1]Dati finali 2016'!$P$42,FALSE)</f>
        <v>86.93</v>
      </c>
      <c r="K34" s="7"/>
    </row>
    <row r="35" spans="2:11" x14ac:dyDescent="0.35">
      <c r="B35" t="s">
        <v>10</v>
      </c>
      <c r="C35" s="14">
        <f>LN(VLOOKUP($B35,'[1]Dati finali'!$B$4:$O$40,'[1]Dati finali'!$M$42,FALSE))</f>
        <v>-3.6119184129778077</v>
      </c>
      <c r="D35" s="2">
        <f>VLOOKUP($B35,'[1]Dati finali'!$B$4:$O$40,'[1]Dati finali'!C$42,FALSE)</f>
        <v>0.39100000000000001</v>
      </c>
      <c r="E35" s="5">
        <f>VLOOKUP($B35,'[1]Dati finali'!$B$4:$O$40,'[1]Dati finali'!E$42,FALSE)</f>
        <v>0.30295</v>
      </c>
      <c r="F35" s="5">
        <f>VLOOKUP($B35,'[1]Dati finali'!$B$4:$O$40,'[1]Dati finali'!G$42,FALSE)</f>
        <v>1.3596491228070178</v>
      </c>
      <c r="G35" s="2">
        <f>VLOOKUP($B35,'[1]Dati finali'!$B$4:$O$40,'[1]Dati finali'!H$42,FALSE)</f>
        <v>0.60297712418300653</v>
      </c>
      <c r="H35" s="4">
        <f>VLOOKUP($B35,'[1]Dati finali'!$B$4:$O$40,'[1]Dati finali'!I$42,FALSE)</f>
        <v>0.87757000000000007</v>
      </c>
      <c r="I35">
        <f>VLOOKUP($B35,'[1]Dati finali'!$B$4:$O$40,'[1]Dati finali'!J$42,FALSE)</f>
        <v>45056.267280748551</v>
      </c>
      <c r="J35">
        <f>VLOOKUP(B35,'[1]Dati finali 2016'!$B$4:$P$40,'[1]Dati finali 2016'!$P$42,FALSE)</f>
        <v>89.21</v>
      </c>
      <c r="K35" s="7"/>
    </row>
    <row r="36" spans="2:11" x14ac:dyDescent="0.35">
      <c r="B36" t="s">
        <v>32</v>
      </c>
      <c r="C36" s="14">
        <f>LN(VLOOKUP($B36,'[1]Dati finali'!$B$4:$O$40,'[1]Dati finali'!$M$42,FALSE))</f>
        <v>-2.9374633654300153</v>
      </c>
      <c r="D36" s="2">
        <f>VLOOKUP($B36,'[1]Dati finali'!$B$4:$O$40,'[1]Dati finali'!C$42,FALSE)</f>
        <v>0.41899999999999998</v>
      </c>
      <c r="E36" s="5">
        <f>VLOOKUP($B36,'[1]Dati finali'!$B$4:$O$40,'[1]Dati finali'!E$42,FALSE)</f>
        <v>0.19645000000000001</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VLOOKUP(B36,'[1]Dati finali 2016'!$B$4:$P$40,'[1]Dati finali 2016'!$P$42,FALSE)</f>
        <v>90.43</v>
      </c>
      <c r="K36" s="7"/>
    </row>
    <row r="37" spans="2:11" x14ac:dyDescent="0.35">
      <c r="B37" t="s">
        <v>17</v>
      </c>
      <c r="C37" s="14">
        <f>LN(VLOOKUP($B37,'[1]Dati finali'!$B$4:$O$40,'[1]Dati finali'!$M$42,FALSE))</f>
        <v>-1.9661128563728327</v>
      </c>
      <c r="D37" s="2">
        <f>VLOOKUP($B37,'[1]Dati finali'!$B$4:$O$40,'[1]Dati finali'!C$42,FALSE)</f>
        <v>0.42499999999999999</v>
      </c>
      <c r="E37" s="5">
        <f>VLOOKUP($B37,'[1]Dati finali'!$B$4:$O$40,'[1]Dati finali'!E$42,FALSE)</f>
        <v>0.15579999999999999</v>
      </c>
      <c r="F37" s="5">
        <f>VLOOKUP($B37,'[1]Dati finali'!$B$4:$O$40,'[1]Dati finali'!G$42,FALSE)</f>
        <v>1.4824561403508774</v>
      </c>
      <c r="G37" s="2">
        <f>VLOOKUP($B37,'[1]Dati finali'!$B$4:$O$40,'[1]Dati finali'!H$42,FALSE)</f>
        <v>0.99986000000000008</v>
      </c>
      <c r="H37" s="4">
        <f>VLOOKUP($B37,'[1]Dati finali'!$B$4:$O$40,'[1]Dati finali'!I$42,FALSE)</f>
        <v>0.93772999999999995</v>
      </c>
      <c r="I37">
        <f>VLOOKUP($B37,'[1]Dati finali'!$B$4:$O$40,'[1]Dati finali'!J$42,FALSE)</f>
        <v>46625.174468334641</v>
      </c>
      <c r="J37">
        <f>VLOOKUP(B37,'[1]Dati finali 2016'!$B$4:$P$40,'[1]Dati finali 2016'!$P$42,FALSE)</f>
        <v>90.51</v>
      </c>
      <c r="K37" s="7"/>
    </row>
    <row r="38" spans="2:11" x14ac:dyDescent="0.35">
      <c r="B38" t="s">
        <v>25</v>
      </c>
      <c r="C38" s="14">
        <f>LN(VLOOKUP($B38,'[1]Dati finali'!$B$4:$O$40,'[1]Dati finali'!$M$42,FALSE))</f>
        <v>-0.93649343919167449</v>
      </c>
      <c r="D38" s="2">
        <f>VLOOKUP($B38,'[1]Dati finali'!$B$4:$O$40,'[1]Dati finali'!C$42,FALSE)</f>
        <v>0.43200000000000005</v>
      </c>
      <c r="E38" s="5">
        <f>VLOOKUP($B38,'[1]Dati finali'!$B$4:$O$40,'[1]Dati finali'!E$42,FALSE)</f>
        <v>0.16239999999999999</v>
      </c>
      <c r="F38" s="5">
        <f>VLOOKUP($B38,'[1]Dati finali'!$B$4:$O$40,'[1]Dati finali'!G$42,FALSE)</f>
        <v>1.56140350877193</v>
      </c>
      <c r="G38" s="2">
        <f>VLOOKUP($B38,'[1]Dati finali'!$B$4:$O$40,'[1]Dati finali'!H$42,FALSE)</f>
        <v>0.97569731543624161</v>
      </c>
      <c r="H38" s="4">
        <f>VLOOKUP($B38,'[1]Dati finali'!$B$4:$O$40,'[1]Dati finali'!I$42,FALSE)</f>
        <v>0.81870999999999994</v>
      </c>
      <c r="I38">
        <f>VLOOKUP($B38,'[1]Dati finali'!$B$4:$O$40,'[1]Dati finali'!J$42,FALSE)</f>
        <v>53872.17663996949</v>
      </c>
      <c r="J38">
        <f>VLOOKUP(B38,'[1]Dati finali 2016'!$B$4:$P$40,'[1]Dati finali 2016'!$P$42,FALSE)</f>
        <v>86.9</v>
      </c>
      <c r="K38" s="7"/>
    </row>
    <row r="41" spans="2:11" x14ac:dyDescent="0.35">
      <c r="B41" t="s">
        <v>46</v>
      </c>
    </row>
    <row r="42" spans="2:11" ht="15" thickBot="1" x14ac:dyDescent="0.4"/>
    <row r="43" spans="2:11" x14ac:dyDescent="0.35">
      <c r="B43" s="10" t="s">
        <v>47</v>
      </c>
      <c r="C43" s="10"/>
    </row>
    <row r="44" spans="2:11" x14ac:dyDescent="0.35">
      <c r="B44" t="s">
        <v>48</v>
      </c>
      <c r="C44">
        <v>0.80740315310323374</v>
      </c>
    </row>
    <row r="45" spans="2:11" x14ac:dyDescent="0.35">
      <c r="B45" t="s">
        <v>49</v>
      </c>
      <c r="C45">
        <v>0.65189985164104391</v>
      </c>
    </row>
    <row r="46" spans="2:11" x14ac:dyDescent="0.35">
      <c r="B46" t="s">
        <v>50</v>
      </c>
      <c r="C46">
        <v>0.56165166502946273</v>
      </c>
    </row>
    <row r="47" spans="2:11" x14ac:dyDescent="0.35">
      <c r="B47" t="s">
        <v>51</v>
      </c>
      <c r="C47">
        <v>0.79551679037106959</v>
      </c>
    </row>
    <row r="48" spans="2:11"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7</v>
      </c>
      <c r="D52">
        <v>31.999201324076861</v>
      </c>
      <c r="E52">
        <v>4.5713144748681227</v>
      </c>
      <c r="F52">
        <v>7.2234121938289224</v>
      </c>
      <c r="G52">
        <v>6.6711594910605091E-5</v>
      </c>
    </row>
    <row r="53" spans="2:10" x14ac:dyDescent="0.35">
      <c r="B53" t="s">
        <v>55</v>
      </c>
      <c r="C53">
        <v>27</v>
      </c>
      <c r="D53">
        <v>17.086868021581783</v>
      </c>
      <c r="E53">
        <v>0.63284696376228822</v>
      </c>
    </row>
    <row r="54" spans="2:10" ht="15" thickBot="1" x14ac:dyDescent="0.4">
      <c r="B54" s="8" t="s">
        <v>56</v>
      </c>
      <c r="C54" s="8">
        <v>34</v>
      </c>
      <c r="D54" s="8">
        <v>49.086069345658643</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-3.3385050632755258</v>
      </c>
      <c r="D57">
        <v>2.5048686400766487</v>
      </c>
      <c r="E57">
        <v>-1.3328064433643785</v>
      </c>
      <c r="F57">
        <v>0.19373401428176523</v>
      </c>
      <c r="G57">
        <v>-8.4780709787592663</v>
      </c>
      <c r="H57">
        <v>1.8010608522082157</v>
      </c>
      <c r="I57">
        <v>-8.4780709787592663</v>
      </c>
      <c r="J57">
        <v>1.8010608522082157</v>
      </c>
    </row>
    <row r="58" spans="2:10" x14ac:dyDescent="0.35">
      <c r="B58" t="s">
        <v>35</v>
      </c>
      <c r="C58">
        <v>1.2262641451876717</v>
      </c>
      <c r="D58">
        <v>1.7664626788124564</v>
      </c>
      <c r="E58">
        <v>0.69419193504391208</v>
      </c>
      <c r="F58">
        <v>0.49349209724302301</v>
      </c>
      <c r="G58">
        <v>-2.3982178854232403</v>
      </c>
      <c r="H58">
        <v>4.8507461757985837</v>
      </c>
      <c r="I58">
        <v>-2.3982178854232403</v>
      </c>
      <c r="J58">
        <v>4.8507461757985837</v>
      </c>
    </row>
    <row r="59" spans="2:10" x14ac:dyDescent="0.35">
      <c r="B59" t="s">
        <v>37</v>
      </c>
      <c r="C59">
        <v>-2.4743272996336705</v>
      </c>
      <c r="D59">
        <v>2.8628879845091606</v>
      </c>
      <c r="E59">
        <v>-0.86427667202560543</v>
      </c>
      <c r="F59">
        <v>0.3950496088437786</v>
      </c>
      <c r="G59">
        <v>-8.3484882315143061</v>
      </c>
      <c r="H59">
        <v>3.3998336322469651</v>
      </c>
      <c r="I59">
        <v>-8.3484882315143061</v>
      </c>
      <c r="J59">
        <v>3.3998336322469651</v>
      </c>
    </row>
    <row r="60" spans="2:10" x14ac:dyDescent="0.35">
      <c r="B60" t="s">
        <v>39</v>
      </c>
      <c r="C60">
        <v>1.5125438373112192</v>
      </c>
      <c r="D60">
        <v>0.88112927162369148</v>
      </c>
      <c r="E60">
        <v>1.7165969693913306</v>
      </c>
      <c r="F60">
        <v>9.7506022370298928E-2</v>
      </c>
      <c r="G60">
        <v>-0.29538409117031783</v>
      </c>
      <c r="H60">
        <v>3.3204717657927563</v>
      </c>
      <c r="I60">
        <v>-0.29538409117031783</v>
      </c>
      <c r="J60">
        <v>3.3204717657927563</v>
      </c>
    </row>
    <row r="61" spans="2:10" x14ac:dyDescent="0.35">
      <c r="B61" t="s">
        <v>40</v>
      </c>
      <c r="C61">
        <v>2.8305173432949315</v>
      </c>
      <c r="D61">
        <v>0.6634450342128515</v>
      </c>
      <c r="E61">
        <v>4.2663931408473292</v>
      </c>
      <c r="F61">
        <v>2.1801443558734765E-4</v>
      </c>
      <c r="G61">
        <v>1.4692405760896954</v>
      </c>
      <c r="H61">
        <v>4.1917941105001679</v>
      </c>
      <c r="I61">
        <v>1.4692405760896954</v>
      </c>
      <c r="J61">
        <v>4.1917941105001679</v>
      </c>
    </row>
    <row r="62" spans="2:10" x14ac:dyDescent="0.35">
      <c r="B62" t="s">
        <v>41</v>
      </c>
      <c r="C62">
        <v>1.7437649692770074</v>
      </c>
      <c r="D62">
        <v>1.3979758058027612</v>
      </c>
      <c r="E62">
        <v>1.247349891206224</v>
      </c>
      <c r="F62">
        <v>0.22298054615839011</v>
      </c>
      <c r="G62">
        <v>-1.124644450370216</v>
      </c>
      <c r="H62">
        <v>4.612174388924231</v>
      </c>
      <c r="I62">
        <v>-1.124644450370216</v>
      </c>
      <c r="J62">
        <v>4.612174388924231</v>
      </c>
    </row>
    <row r="63" spans="2:10" x14ac:dyDescent="0.35">
      <c r="B63" t="s">
        <v>42</v>
      </c>
      <c r="C63">
        <v>2.4365463608231176E-5</v>
      </c>
      <c r="D63">
        <v>1.1848719333444175E-5</v>
      </c>
      <c r="E63">
        <v>2.0563795058810501</v>
      </c>
      <c r="F63">
        <v>4.9529028207271612E-2</v>
      </c>
      <c r="G63">
        <v>5.3899698660466307E-8</v>
      </c>
      <c r="H63">
        <v>4.8677027517801888E-5</v>
      </c>
      <c r="I63">
        <v>5.3899698660466307E-8</v>
      </c>
      <c r="J63">
        <v>4.8677027517801888E-5</v>
      </c>
    </row>
    <row r="64" spans="2:10" ht="15" thickBot="1" x14ac:dyDescent="0.4">
      <c r="B64" s="8" t="s">
        <v>121</v>
      </c>
      <c r="C64" s="8">
        <v>-7.3057042852954196E-2</v>
      </c>
      <c r="D64" s="8">
        <v>3.144819617088037E-2</v>
      </c>
      <c r="E64" s="8">
        <v>-2.3230916792805361</v>
      </c>
      <c r="F64" s="8">
        <v>2.7950669103323965E-2</v>
      </c>
      <c r="G64" s="8">
        <v>-0.13758341144462502</v>
      </c>
      <c r="H64" s="8">
        <v>-8.5306742612833719E-3</v>
      </c>
      <c r="I64" s="8">
        <v>-0.13758341144462502</v>
      </c>
      <c r="J64" s="8">
        <v>-8.5306742612833719E-3</v>
      </c>
    </row>
    <row r="68" spans="2:5" x14ac:dyDescent="0.35">
      <c r="B68" t="s">
        <v>70</v>
      </c>
    </row>
    <row r="69" spans="2:5" ht="15" thickBot="1" x14ac:dyDescent="0.4"/>
    <row r="70" spans="2:5" x14ac:dyDescent="0.35">
      <c r="B70" s="9" t="s">
        <v>71</v>
      </c>
      <c r="C70" s="9" t="s">
        <v>77</v>
      </c>
      <c r="D70" s="9" t="s">
        <v>73</v>
      </c>
      <c r="E70" s="9" t="s">
        <v>84</v>
      </c>
    </row>
    <row r="71" spans="2:5" x14ac:dyDescent="0.35">
      <c r="B71">
        <v>1</v>
      </c>
      <c r="C71">
        <v>-5.6607988005011824</v>
      </c>
      <c r="D71">
        <v>-0.55380929792100897</v>
      </c>
      <c r="E71">
        <v>-0.78121121416698636</v>
      </c>
    </row>
    <row r="72" spans="2:5" x14ac:dyDescent="0.35">
      <c r="B72">
        <v>2</v>
      </c>
      <c r="C72">
        <v>-5.8963421055697367</v>
      </c>
      <c r="D72">
        <v>-0.31826599285245472</v>
      </c>
      <c r="E72">
        <v>-0.44895050270497738</v>
      </c>
    </row>
    <row r="73" spans="2:5" x14ac:dyDescent="0.35">
      <c r="B73">
        <v>3</v>
      </c>
      <c r="C73">
        <v>-4.8412253595342492</v>
      </c>
      <c r="D73">
        <v>-1.3733827388879423</v>
      </c>
      <c r="E73">
        <v>-1.9373130804959164</v>
      </c>
    </row>
    <row r="74" spans="2:5" x14ac:dyDescent="0.35">
      <c r="B74">
        <v>4</v>
      </c>
      <c r="C74">
        <v>-4.5449827039993353</v>
      </c>
      <c r="D74">
        <v>-1.6696253944228561</v>
      </c>
      <c r="E74">
        <v>-2.3551971526616593</v>
      </c>
    </row>
    <row r="75" spans="2:5" x14ac:dyDescent="0.35">
      <c r="B75">
        <v>5</v>
      </c>
      <c r="C75">
        <v>-5.7905549660540157</v>
      </c>
      <c r="D75">
        <v>-0.42405313236817577</v>
      </c>
      <c r="E75">
        <v>-0.5981753351781155</v>
      </c>
    </row>
    <row r="76" spans="2:5" x14ac:dyDescent="0.35">
      <c r="B76">
        <v>6</v>
      </c>
      <c r="C76">
        <v>-4.5688785042793496</v>
      </c>
      <c r="D76">
        <v>-1.2402644860346781</v>
      </c>
      <c r="E76">
        <v>-1.7495345936960807</v>
      </c>
    </row>
    <row r="77" spans="2:5" x14ac:dyDescent="0.35">
      <c r="B77">
        <v>7</v>
      </c>
      <c r="C77">
        <v>-5.2896920317486718</v>
      </c>
      <c r="D77">
        <v>-0.51945095856535595</v>
      </c>
      <c r="E77">
        <v>-0.73274485561079716</v>
      </c>
    </row>
    <row r="78" spans="2:5" x14ac:dyDescent="0.35">
      <c r="B78">
        <v>8</v>
      </c>
      <c r="C78">
        <v>-5.6647733715701314</v>
      </c>
      <c r="D78">
        <v>0.14331245370788537</v>
      </c>
      <c r="E78">
        <v>0.20215857044414567</v>
      </c>
    </row>
    <row r="79" spans="2:5" x14ac:dyDescent="0.35">
      <c r="B79">
        <v>9</v>
      </c>
      <c r="C79">
        <v>-5.0322757450661646</v>
      </c>
      <c r="D79">
        <v>-0.48918517279608142</v>
      </c>
      <c r="E79">
        <v>-0.69005151092104211</v>
      </c>
    </row>
    <row r="80" spans="2:5" x14ac:dyDescent="0.35">
      <c r="B80">
        <v>10</v>
      </c>
      <c r="C80">
        <v>-5.5949191309232775</v>
      </c>
      <c r="D80">
        <v>7.3458213061031508E-2</v>
      </c>
      <c r="E80">
        <v>0.10362119240571281</v>
      </c>
    </row>
    <row r="81" spans="2:5" x14ac:dyDescent="0.35">
      <c r="B81">
        <v>11</v>
      </c>
      <c r="C81">
        <v>-4.3049963239197879</v>
      </c>
      <c r="D81">
        <v>-0.81099948583429438</v>
      </c>
      <c r="E81">
        <v>-1.144007324174209</v>
      </c>
    </row>
    <row r="82" spans="2:5" x14ac:dyDescent="0.35">
      <c r="B82">
        <v>12</v>
      </c>
      <c r="C82">
        <v>-4.7078053340480501</v>
      </c>
      <c r="D82">
        <v>-0.40819047570603217</v>
      </c>
      <c r="E82">
        <v>-0.57579924774609348</v>
      </c>
    </row>
    <row r="83" spans="2:5" x14ac:dyDescent="0.35">
      <c r="B83">
        <v>13</v>
      </c>
      <c r="C83">
        <v>-4.9821284639669638</v>
      </c>
      <c r="D83">
        <v>-0.13386734578711845</v>
      </c>
      <c r="E83">
        <v>-0.18883516786780799</v>
      </c>
    </row>
    <row r="84" spans="2:5" x14ac:dyDescent="0.35">
      <c r="B84">
        <v>14</v>
      </c>
      <c r="C84">
        <v>-5.3560351995245998</v>
      </c>
      <c r="D84">
        <v>0.39419006959777647</v>
      </c>
      <c r="E84">
        <v>0.55605007723610078</v>
      </c>
    </row>
    <row r="85" spans="2:5" x14ac:dyDescent="0.35">
      <c r="B85">
        <v>15</v>
      </c>
      <c r="C85">
        <v>-4.4396355755527859</v>
      </c>
      <c r="D85">
        <v>-0.52220955437403749</v>
      </c>
      <c r="E85">
        <v>-0.73663616980358171</v>
      </c>
    </row>
    <row r="86" spans="2:5" x14ac:dyDescent="0.35">
      <c r="B86">
        <v>16</v>
      </c>
      <c r="C86">
        <v>-5.528682432942567</v>
      </c>
      <c r="D86">
        <v>0.70036869564026549</v>
      </c>
      <c r="E86">
        <v>0.98794996967298931</v>
      </c>
    </row>
    <row r="87" spans="2:5" x14ac:dyDescent="0.35">
      <c r="B87">
        <v>17</v>
      </c>
      <c r="C87">
        <v>-5.8122806987728337</v>
      </c>
      <c r="D87">
        <v>1.101749997126916</v>
      </c>
      <c r="E87">
        <v>1.5541441001352694</v>
      </c>
    </row>
    <row r="88" spans="2:5" x14ac:dyDescent="0.35">
      <c r="B88">
        <v>18</v>
      </c>
      <c r="C88">
        <v>-4.7836120461007292</v>
      </c>
      <c r="D88">
        <v>0.1784418601126383</v>
      </c>
      <c r="E88">
        <v>0.25171260706549703</v>
      </c>
    </row>
    <row r="89" spans="2:5" x14ac:dyDescent="0.35">
      <c r="B89">
        <v>19</v>
      </c>
      <c r="C89">
        <v>-3.7087965806045187</v>
      </c>
      <c r="D89">
        <v>-0.80106342557924748</v>
      </c>
      <c r="E89">
        <v>-1.1299913773040127</v>
      </c>
    </row>
    <row r="90" spans="2:5" x14ac:dyDescent="0.35">
      <c r="B90">
        <v>20</v>
      </c>
      <c r="C90">
        <v>-5.2185831080913534</v>
      </c>
      <c r="D90">
        <v>0.79573447889721649</v>
      </c>
      <c r="E90">
        <v>1.1224742898818107</v>
      </c>
    </row>
    <row r="91" spans="2:5" x14ac:dyDescent="0.35">
      <c r="B91">
        <v>21</v>
      </c>
      <c r="C91">
        <v>-4.210706768637535</v>
      </c>
      <c r="D91">
        <v>-0.21214186055660189</v>
      </c>
      <c r="E91">
        <v>-0.29925030345861864</v>
      </c>
    </row>
    <row r="92" spans="2:5" x14ac:dyDescent="0.35">
      <c r="B92">
        <v>22</v>
      </c>
      <c r="C92">
        <v>-4.8026475920575136</v>
      </c>
      <c r="D92">
        <v>0.60294251417758638</v>
      </c>
      <c r="E92">
        <v>0.85051922266706148</v>
      </c>
    </row>
    <row r="93" spans="2:5" x14ac:dyDescent="0.35">
      <c r="B93">
        <v>23</v>
      </c>
      <c r="C93">
        <v>-5.1237073397098722</v>
      </c>
      <c r="D93">
        <v>1.1063238186238999</v>
      </c>
      <c r="E93">
        <v>1.560595997310805</v>
      </c>
    </row>
    <row r="94" spans="2:5" x14ac:dyDescent="0.35">
      <c r="B94">
        <v>24</v>
      </c>
      <c r="C94">
        <v>-3.6353597712418999</v>
      </c>
      <c r="D94">
        <v>-0.32795652857379665</v>
      </c>
      <c r="E94">
        <v>-0.46262010920168495</v>
      </c>
    </row>
    <row r="95" spans="2:5" x14ac:dyDescent="0.35">
      <c r="B95">
        <v>25</v>
      </c>
      <c r="C95">
        <v>-4.6396745238611903</v>
      </c>
      <c r="D95">
        <v>0.67635822404549373</v>
      </c>
      <c r="E95">
        <v>0.95408045946850562</v>
      </c>
    </row>
    <row r="96" spans="2:5" x14ac:dyDescent="0.35">
      <c r="B96">
        <v>26</v>
      </c>
      <c r="C96">
        <v>-4.7157182923254304</v>
      </c>
      <c r="D96">
        <v>0.75240199250973383</v>
      </c>
      <c r="E96">
        <v>1.0613488728281084</v>
      </c>
    </row>
    <row r="97" spans="2:5" x14ac:dyDescent="0.35">
      <c r="B97">
        <v>27</v>
      </c>
      <c r="C97">
        <v>-3.9152229610517035</v>
      </c>
      <c r="D97">
        <v>3.199955623557571E-3</v>
      </c>
      <c r="E97">
        <v>4.5139025786389807E-3</v>
      </c>
    </row>
    <row r="98" spans="2:5" x14ac:dyDescent="0.35">
      <c r="B98">
        <v>28</v>
      </c>
      <c r="C98">
        <v>-4.7983475672301497</v>
      </c>
      <c r="D98">
        <v>0.98163474160632846</v>
      </c>
      <c r="E98">
        <v>1.3847078249454658</v>
      </c>
    </row>
    <row r="99" spans="2:5" x14ac:dyDescent="0.35">
      <c r="B99">
        <v>29</v>
      </c>
      <c r="C99">
        <v>-3.9790213221436401</v>
      </c>
      <c r="D99">
        <v>0.16230849651981893</v>
      </c>
      <c r="E99">
        <v>0.22895465661530154</v>
      </c>
    </row>
    <row r="100" spans="2:5" x14ac:dyDescent="0.35">
      <c r="B100">
        <v>30</v>
      </c>
      <c r="C100">
        <v>-4.1992323369278282</v>
      </c>
      <c r="D100">
        <v>0.54957359596717303</v>
      </c>
      <c r="E100">
        <v>0.77523627319248933</v>
      </c>
    </row>
    <row r="101" spans="2:5" x14ac:dyDescent="0.35">
      <c r="B101">
        <v>31</v>
      </c>
      <c r="C101">
        <v>-3.4200641155275586</v>
      </c>
      <c r="D101">
        <v>-0.19185429745024951</v>
      </c>
      <c r="E101">
        <v>-0.27063238052684535</v>
      </c>
    </row>
    <row r="102" spans="2:5" x14ac:dyDescent="0.35">
      <c r="B102">
        <v>32</v>
      </c>
      <c r="C102">
        <v>-3.7346932567855093</v>
      </c>
      <c r="D102">
        <v>0.12277484380770165</v>
      </c>
      <c r="E102">
        <v>0.17318792797490556</v>
      </c>
    </row>
    <row r="103" spans="2:5" x14ac:dyDescent="0.35">
      <c r="B103">
        <v>33</v>
      </c>
      <c r="C103">
        <v>-3.8244366759946207</v>
      </c>
      <c r="D103">
        <v>0.88697331056460538</v>
      </c>
      <c r="E103">
        <v>1.2511770739152859</v>
      </c>
    </row>
    <row r="104" spans="2:5" x14ac:dyDescent="0.35">
      <c r="B104">
        <v>34</v>
      </c>
      <c r="C104">
        <v>-1.9716102570600444</v>
      </c>
      <c r="D104">
        <v>5.4974006872117176E-3</v>
      </c>
      <c r="E104">
        <v>7.7547110200949423E-3</v>
      </c>
    </row>
    <row r="105" spans="2:5" ht="15" thickBot="1" x14ac:dyDescent="0.4">
      <c r="B105" s="8">
        <v>35</v>
      </c>
      <c r="C105" s="8">
        <v>-1.6955689246248387</v>
      </c>
      <c r="D105" s="8">
        <v>0.75907548543316417</v>
      </c>
      <c r="E105" s="8">
        <v>1.0707625961603435</v>
      </c>
    </row>
    <row r="106" spans="2:5" ht="15" thickBot="1" x14ac:dyDescent="0.4">
      <c r="B106" s="8">
        <v>35</v>
      </c>
      <c r="C106" s="8">
        <v>-1.8048819225012243</v>
      </c>
      <c r="D106" s="8">
        <v>0.86838848330954976</v>
      </c>
    </row>
    <row r="107" spans="2:5" ht="15" thickBot="1" x14ac:dyDescent="0.4">
      <c r="B107" s="8"/>
      <c r="C107" s="8"/>
      <c r="D107" s="8"/>
    </row>
  </sheetData>
  <conditionalFormatting sqref="B4:C38">
    <cfRule type="cellIs" dxfId="14" priority="1" operator="equal">
      <formula>0</formula>
    </cfRule>
  </conditionalFormatting>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8B3EF-FD23-46B3-99EE-D1F3C25D2D55}">
  <dimension ref="B1:L109"/>
  <sheetViews>
    <sheetView topLeftCell="A28" workbookViewId="0">
      <selection activeCell="B46" sqref="B46"/>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96</v>
      </c>
    </row>
    <row r="3" spans="2:12" ht="48" x14ac:dyDescent="0.35">
      <c r="C3" s="1" t="s">
        <v>89</v>
      </c>
      <c r="D3" s="1" t="s">
        <v>35</v>
      </c>
      <c r="E3" s="1" t="s">
        <v>36</v>
      </c>
      <c r="F3" s="1" t="s">
        <v>37</v>
      </c>
      <c r="G3" s="1" t="s">
        <v>39</v>
      </c>
      <c r="H3" s="1" t="s">
        <v>40</v>
      </c>
      <c r="I3" s="1" t="s">
        <v>41</v>
      </c>
      <c r="J3" s="1" t="s">
        <v>42</v>
      </c>
      <c r="K3" s="1" t="s">
        <v>43</v>
      </c>
      <c r="L3" s="1" t="s">
        <v>45</v>
      </c>
    </row>
    <row r="4" spans="2:12" x14ac:dyDescent="0.35">
      <c r="B4" t="s">
        <v>7</v>
      </c>
      <c r="C4" s="14">
        <f>LN(VLOOKUP($B4,'[1]Dati finali'!$B$4:$Q$40,'[1]Dati finali'!$Q$42,FALSE))</f>
        <v>-4.1108725922674711</v>
      </c>
      <c r="D4" s="2">
        <f>VLOOKUP($B4,'[1]Dati finali'!$B$4:$O$40,'[1]Dati finali'!C$42,FALSE)</f>
        <v>0.27800000000000002</v>
      </c>
      <c r="E4" s="6">
        <f>VLOOKUP($B4,'[1]Dati finali'!$B$4:$O$40,'[1]Dati finali'!D$42,FALSE)</f>
        <v>4708.9274575723102</v>
      </c>
      <c r="F4" s="5">
        <f>VLOOKUP($B4,'[1]Dati finali'!$B$4:$O$40,'[1]Dati finali'!E$42,FALSE)</f>
        <v>9.69E-2</v>
      </c>
      <c r="G4" s="5">
        <f>VLOOKUP($B4,'[1]Dati finali'!$B$4:$O$40,'[1]Dati finali'!G$42,FALSE)</f>
        <v>0.97368421052631593</v>
      </c>
      <c r="H4" s="2">
        <f>VLOOKUP($B4,'[1]Dati finali'!$B$4:$O$40,'[1]Dati finali'!H$42,FALSE)</f>
        <v>0.15651982378854626</v>
      </c>
      <c r="I4" s="4">
        <f>VLOOKUP($B4,'[1]Dati finali'!$B$4:$O$40,'[1]Dati finali'!I$42,FALSE)</f>
        <v>0.74668999999999996</v>
      </c>
      <c r="J4">
        <f>VLOOKUP($B4,'[1]Dati finali'!$B$4:$O$40,'[1]Dati finali'!J$42,FALSE)</f>
        <v>18375.433481661283</v>
      </c>
      <c r="K4">
        <f>VLOOKUP($B4,'[1]Dati finali'!$B$4:$O$40,'[1]Dati finali'!K$42,FALSE)</f>
        <v>33</v>
      </c>
      <c r="L4" s="7">
        <f>VLOOKUP($B4,'[1]Dati finali'!$B$4:$O$40,'[1]Dati finali'!L$42,FALSE)</f>
        <v>4747.1506650000001</v>
      </c>
    </row>
    <row r="5" spans="2:12" x14ac:dyDescent="0.35">
      <c r="B5" t="s">
        <v>15</v>
      </c>
      <c r="C5" s="14">
        <f>LN(VLOOKUP($B5,'[1]Dati finali'!$B$4:$Q$40,'[1]Dati finali'!$Q$42,FALSE))</f>
        <v>-4.0366058871839243</v>
      </c>
      <c r="D5" s="2">
        <f>VLOOKUP($B5,'[1]Dati finali'!$B$4:$O$40,'[1]Dati finali'!C$42,FALSE)</f>
        <v>0.31</v>
      </c>
      <c r="E5" s="6">
        <f>VLOOKUP($B5,'[1]Dati finali'!$B$4:$O$40,'[1]Dati finali'!D$42,FALSE)</f>
        <v>5062.6064215523229</v>
      </c>
      <c r="F5" s="5">
        <f>VLOOKUP($B5,'[1]Dati finali'!$B$4:$O$40,'[1]Dati finali'!E$42,FALSE)</f>
        <v>0.17780000000000001</v>
      </c>
      <c r="G5" s="5">
        <f>VLOOKUP($B5,'[1]Dati finali'!$B$4:$O$40,'[1]Dati finali'!G$42,FALSE)</f>
        <v>1.3508771929824563</v>
      </c>
      <c r="H5" s="2">
        <f>VLOOKUP($B5,'[1]Dati finali'!$B$4:$O$40,'[1]Dati finali'!H$42,FALSE)</f>
        <v>0.28974708171206226</v>
      </c>
      <c r="I5" s="4">
        <f>VLOOKUP($B5,'[1]Dati finali'!$B$4:$O$40,'[1]Dati finali'!I$42,FALSE)</f>
        <v>0.78724000000000005</v>
      </c>
      <c r="J5">
        <f>VLOOKUP($B5,'[1]Dati finali'!$B$4:$O$40,'[1]Dati finali'!J$42,FALSE)</f>
        <v>24212.197302170782</v>
      </c>
      <c r="K5">
        <f>VLOOKUP($B5,'[1]Dati finali'!$B$4:$O$40,'[1]Dati finali'!K$42,FALSE)</f>
        <v>21</v>
      </c>
      <c r="L5" s="7">
        <f>VLOOKUP($B5,'[1]Dati finali'!$B$4:$O$40,'[1]Dati finali'!L$42,FALSE)</f>
        <v>4215.9879979999996</v>
      </c>
    </row>
    <row r="6" spans="2:12" x14ac:dyDescent="0.35">
      <c r="B6" t="s">
        <v>28</v>
      </c>
      <c r="C6" s="14">
        <f>LN(VLOOKUP($B6,'[1]Dati finali'!$B$4:$Q$40,'[1]Dati finali'!$Q$42,FALSE))</f>
        <v>-3.9583420261444471</v>
      </c>
      <c r="D6" s="2">
        <f>VLOOKUP($B6,'[1]Dati finali'!$B$4:$O$40,'[1]Dati finali'!C$42,FALSE)</f>
        <v>0.17600000000000002</v>
      </c>
      <c r="E6" s="6">
        <f>VLOOKUP($B6,'[1]Dati finali'!$B$4:$O$40,'[1]Dati finali'!D$42,FALSE)</f>
        <v>2584.4117872644297</v>
      </c>
      <c r="F6" s="5">
        <f>VLOOKUP($B6,'[1]Dati finali'!$B$4:$O$40,'[1]Dati finali'!E$42,FALSE)</f>
        <v>0.12434999999999999</v>
      </c>
      <c r="G6" s="5">
        <f>VLOOKUP($B6,'[1]Dati finali'!$B$4:$O$40,'[1]Dati finali'!G$42,FALSE)</f>
        <v>1.0175438596491229</v>
      </c>
      <c r="H6" s="2">
        <f>VLOOKUP($B6,'[1]Dati finali'!$B$4:$O$40,'[1]Dati finali'!H$42,FALSE)</f>
        <v>0.41427188940092169</v>
      </c>
      <c r="I6" s="4">
        <f>VLOOKUP($B6,'[1]Dati finali'!$B$4:$O$40,'[1]Dati finali'!I$42,FALSE)</f>
        <v>0.53935999999999995</v>
      </c>
      <c r="J6">
        <f>VLOOKUP($B6,'[1]Dati finali'!$B$4:$O$40,'[1]Dati finali'!J$42,FALSE)</f>
        <v>23383.132051156193</v>
      </c>
      <c r="K6">
        <f>VLOOKUP($B6,'[1]Dati finali'!$B$4:$O$40,'[1]Dati finali'!K$42,FALSE)</f>
        <v>34</v>
      </c>
      <c r="L6" s="7">
        <f>VLOOKUP($B6,'[1]Dati finali'!$B$4:$O$40,'[1]Dati finali'!L$42,FALSE)</f>
        <v>4935.9262470000003</v>
      </c>
    </row>
    <row r="7" spans="2:12" x14ac:dyDescent="0.35">
      <c r="B7" t="s">
        <v>21</v>
      </c>
      <c r="C7" s="14">
        <f>LN(VLOOKUP($B7,'[1]Dati finali'!$B$4:$Q$40,'[1]Dati finali'!$Q$42,FALSE))</f>
        <v>-3.6845464888140951</v>
      </c>
      <c r="D7" s="2">
        <f>VLOOKUP($B7,'[1]Dati finali'!$B$4:$O$40,'[1]Dati finali'!C$42,FALSE)</f>
        <v>0.40299999999999997</v>
      </c>
      <c r="E7" s="6">
        <f>VLOOKUP($B7,'[1]Dati finali'!$B$4:$O$40,'[1]Dati finali'!D$42,FALSE)</f>
        <v>3821.1451704373976</v>
      </c>
      <c r="F7" s="5">
        <f>VLOOKUP($B7,'[1]Dati finali'!$B$4:$O$40,'[1]Dati finali'!E$42,FALSE)</f>
        <v>0.11115</v>
      </c>
      <c r="G7" s="5">
        <f>VLOOKUP($B7,'[1]Dati finali'!$B$4:$O$40,'[1]Dati finali'!G$42,FALSE)</f>
        <v>1.0175438596491229</v>
      </c>
      <c r="H7" s="2">
        <f>VLOOKUP($B7,'[1]Dati finali'!$B$4:$O$40,'[1]Dati finali'!H$42,FALSE)</f>
        <v>0.48558139534883721</v>
      </c>
      <c r="I7" s="4">
        <f>VLOOKUP($B7,'[1]Dati finali'!$B$4:$O$40,'[1]Dati finali'!I$42,FALSE)</f>
        <v>0.67516000000000009</v>
      </c>
      <c r="J7">
        <f>VLOOKUP($B7,'[1]Dati finali'!$B$4:$O$40,'[1]Dati finali'!J$42,FALSE)</f>
        <v>28945.214455971793</v>
      </c>
      <c r="K7">
        <f>VLOOKUP($B7,'[1]Dati finali'!$B$4:$O$40,'[1]Dati finali'!K$42,FALSE)</f>
        <v>23</v>
      </c>
      <c r="L7" s="7">
        <f>VLOOKUP($B7,'[1]Dati finali'!$B$4:$O$40,'[1]Dati finali'!L$42,FALSE)</f>
        <v>6066.7289979999996</v>
      </c>
    </row>
    <row r="8" spans="2:12" x14ac:dyDescent="0.35">
      <c r="B8" t="s">
        <v>26</v>
      </c>
      <c r="C8" s="14">
        <f>LN(VLOOKUP($B8,'[1]Dati finali'!$B$4:$Q$40,'[1]Dati finali'!$Q$42,FALSE))</f>
        <v>-3.6480111417448211</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finali'!G$42,FALSE)</f>
        <v>0.93859649122807032</v>
      </c>
      <c r="H8" s="2">
        <f>VLOOKUP($B8,'[1]Dati finali'!$B$4:$O$40,'[1]Dati finali'!H$42,FALSE)</f>
        <v>0.13689675870348139</v>
      </c>
      <c r="I8" s="4">
        <f>VLOOKUP($B8,'[1]Dati finali'!$B$4:$O$40,'[1]Dati finali'!I$42,FALSE)</f>
        <v>0.60104999999999997</v>
      </c>
      <c r="J8">
        <f>VLOOKUP($B8,'[1]Dati finali'!$B$4:$O$40,'[1]Dati finali'!J$42,FALSE)</f>
        <v>25545.694362817598</v>
      </c>
      <c r="K8">
        <f>VLOOKUP($B8,'[1]Dati finali'!$B$4:$O$40,'[1]Dati finali'!K$42,FALSE)</f>
        <v>38</v>
      </c>
      <c r="L8" s="7">
        <f>VLOOKUP($B8,'[1]Dati finali'!$B$4:$O$40,'[1]Dati finali'!L$42,FALSE)</f>
        <v>5798.3715529999999</v>
      </c>
    </row>
    <row r="9" spans="2:12" x14ac:dyDescent="0.35">
      <c r="B9" t="s">
        <v>11</v>
      </c>
      <c r="C9" s="14">
        <f>LN(VLOOKUP($B9,'[1]Dati finali'!$B$4:$Q$40,'[1]Dati finali'!$Q$42,FALSE))</f>
        <v>-3.2307131784386121</v>
      </c>
      <c r="D9" s="2">
        <f>VLOOKUP($B9,'[1]Dati finali'!$B$4:$O$40,'[1]Dati finali'!C$42,FALSE)</f>
        <v>0.39700000000000002</v>
      </c>
      <c r="E9" s="6">
        <f>VLOOKUP($B9,'[1]Dati finali'!$B$4:$O$40,'[1]Dati finali'!D$42,FALSE)</f>
        <v>6732.3674731561114</v>
      </c>
      <c r="F9" s="5">
        <f>VLOOKUP($B9,'[1]Dati finali'!$B$4:$O$40,'[1]Dati finali'!E$42,FALSE)</f>
        <v>0.1263</v>
      </c>
      <c r="G9" s="5">
        <f>VLOOKUP($B9,'[1]Dati finali'!$B$4:$O$40,'[1]Dati finali'!G$42,FALSE)</f>
        <v>1</v>
      </c>
      <c r="H9" s="2">
        <f>VLOOKUP($B9,'[1]Dati finali'!$B$4:$O$40,'[1]Dati finali'!H$42,FALSE)</f>
        <v>0.12391056910569105</v>
      </c>
      <c r="I9" s="4">
        <f>VLOOKUP($B9,'[1]Dati finali'!$B$4:$O$40,'[1]Dati finali'!I$42,FALSE)</f>
        <v>0.68716999999999995</v>
      </c>
      <c r="J9">
        <f>VLOOKUP($B9,'[1]Dati finali'!$B$4:$O$40,'[1]Dati finali'!J$42,FALSE)</f>
        <v>27843.887608341538</v>
      </c>
      <c r="K9">
        <f>VLOOKUP($B9,'[1]Dati finali'!$B$4:$O$40,'[1]Dati finali'!K$42,FALSE)</f>
        <v>8</v>
      </c>
      <c r="L9" s="7">
        <f>VLOOKUP($B9,'[1]Dati finali'!$B$4:$O$40,'[1]Dati finali'!L$42,FALSE)</f>
        <v>6592.3394420000004</v>
      </c>
    </row>
    <row r="10" spans="2:12" x14ac:dyDescent="0.35">
      <c r="B10" t="s">
        <v>20</v>
      </c>
      <c r="C10" s="14">
        <f>LN(VLOOKUP($B10,'[1]Dati finali'!$B$4:$Q$40,'[1]Dati finali'!$Q$42,FALSE))</f>
        <v>-2.9557041057840827</v>
      </c>
      <c r="D10" s="2">
        <f>VLOOKUP($B10,'[1]Dati finali'!$B$4:$O$40,'[1]Dati finali'!C$42,FALSE)</f>
        <v>0.33899999999999997</v>
      </c>
      <c r="E10" s="6">
        <f>VLOOKUP($B10,'[1]Dati finali'!$B$4:$O$40,'[1]Dati finali'!D$42,FALSE)</f>
        <v>3507.4045206547157</v>
      </c>
      <c r="F10" s="5">
        <f>VLOOKUP($B10,'[1]Dati finali'!$B$4:$O$40,'[1]Dati finali'!E$42,FALSE)</f>
        <v>0.15839999999999999</v>
      </c>
      <c r="G10" s="5">
        <f>VLOOKUP($B10,'[1]Dati finali'!$B$4:$O$40,'[1]Dati finali'!G$42,FALSE)</f>
        <v>1.0175438596491229</v>
      </c>
      <c r="H10" s="2">
        <f>VLOOKUP($B10,'[1]Dati finali'!$B$4:$O$40,'[1]Dati finali'!H$42,FALSE)</f>
        <v>0.54400000000000004</v>
      </c>
      <c r="I10" s="4">
        <f>VLOOKUP($B10,'[1]Dati finali'!$B$4:$O$40,'[1]Dati finali'!I$42,FALSE)</f>
        <v>0.68075000000000008</v>
      </c>
      <c r="J10">
        <f>VLOOKUP($B10,'[1]Dati finali'!$B$4:$O$40,'[1]Dati finali'!J$42,FALSE)</f>
        <v>24735.816612986935</v>
      </c>
      <c r="K10">
        <f>VLOOKUP($B10,'[1]Dati finali'!$B$4:$O$40,'[1]Dati finali'!K$42,FALSE)</f>
        <v>22</v>
      </c>
      <c r="L10" s="7">
        <f>VLOOKUP($B10,'[1]Dati finali'!$B$4:$O$40,'[1]Dati finali'!L$42,FALSE)</f>
        <v>6316.579033</v>
      </c>
    </row>
    <row r="11" spans="2:12" x14ac:dyDescent="0.35">
      <c r="B11" t="s">
        <v>9</v>
      </c>
      <c r="C11" s="14">
        <f>LN(VLOOKUP($B11,'[1]Dati finali'!$B$4:$Q$40,'[1]Dati finali'!$Q$42,FALSE))</f>
        <v>-2.8220705405853441</v>
      </c>
      <c r="D11" s="2">
        <f>VLOOKUP($B11,'[1]Dati finali'!$B$4:$O$40,'[1]Dati finali'!C$42,FALSE)</f>
        <v>0.23899999999999999</v>
      </c>
      <c r="E11" s="6">
        <f>VLOOKUP($B11,'[1]Dati finali'!$B$4:$O$40,'[1]Dati finali'!D$42,FALSE)</f>
        <v>6258.8910370365938</v>
      </c>
      <c r="F11" s="5">
        <f>VLOOKUP($B11,'[1]Dati finali'!$B$4:$O$40,'[1]Dati finali'!E$42,FALSE)</f>
        <v>0.14629999999999999</v>
      </c>
      <c r="G11" s="5">
        <f>VLOOKUP($B11,'[1]Dati finali'!$B$4:$O$40,'[1]Dati finali'!G$42,FALSE)</f>
        <v>1.0263157894736843</v>
      </c>
      <c r="H11" s="2">
        <f>VLOOKUP($B11,'[1]Dati finali'!$B$4:$O$40,'[1]Dati finali'!H$42,FALSE)</f>
        <v>0.1126530612244898</v>
      </c>
      <c r="I11" s="4">
        <f>VLOOKUP($B11,'[1]Dati finali'!$B$4:$O$40,'[1]Dati finali'!I$42,FALSE)</f>
        <v>0.73675000000000002</v>
      </c>
      <c r="J11">
        <f>VLOOKUP($B11,'[1]Dati finali'!$B$4:$O$40,'[1]Dati finali'!J$42,FALSE)</f>
        <v>31866.010828482387</v>
      </c>
      <c r="K11">
        <f>VLOOKUP($B11,'[1]Dati finali'!$B$4:$O$40,'[1]Dati finali'!K$42,FALSE)</f>
        <v>27</v>
      </c>
      <c r="L11" s="7">
        <f>VLOOKUP($B11,'[1]Dati finali'!$B$4:$O$40,'[1]Dati finali'!L$42,FALSE)</f>
        <v>5561.476705</v>
      </c>
    </row>
    <row r="12" spans="2:12" x14ac:dyDescent="0.35">
      <c r="B12" t="s">
        <v>29</v>
      </c>
      <c r="C12" s="14">
        <f>LN(VLOOKUP($B12,'[1]Dati finali'!$B$4:$Q$40,'[1]Dati finali'!$Q$42,FALSE))</f>
        <v>-2.6251635774138058</v>
      </c>
      <c r="D12" s="2">
        <f>VLOOKUP($B12,'[1]Dati finali'!$B$4:$O$40,'[1]Dati finali'!C$42,FALSE)</f>
        <v>0.23100000000000001</v>
      </c>
      <c r="E12" s="6">
        <f>VLOOKUP($B12,'[1]Dati finali'!$B$4:$O$40,'[1]Dati finali'!D$42,FALSE)</f>
        <v>5137.0738351939754</v>
      </c>
      <c r="F12" s="5">
        <f>VLOOKUP($B12,'[1]Dati finali'!$B$4:$O$40,'[1]Dati finali'!E$42,FALSE)</f>
        <v>0.14384999999999998</v>
      </c>
      <c r="G12" s="5">
        <f>VLOOKUP($B12,'[1]Dati finali'!$B$4:$O$40,'[1]Dati finali'!G$42,FALSE)</f>
        <v>1.1578947368421053</v>
      </c>
      <c r="H12" s="2">
        <f>VLOOKUP($B12,'[1]Dati finali'!$B$4:$O$40,'[1]Dati finali'!H$42,FALSE)</f>
        <v>0.24461254612546127</v>
      </c>
      <c r="I12" s="4">
        <f>VLOOKUP($B12,'[1]Dati finali'!$B$4:$O$40,'[1]Dati finali'!I$42,FALSE)</f>
        <v>0.53750999999999993</v>
      </c>
      <c r="J12">
        <f>VLOOKUP($B12,'[1]Dati finali'!$B$4:$O$40,'[1]Dati finali'!J$42,FALSE)</f>
        <v>27733.754503235035</v>
      </c>
      <c r="K12">
        <f>VLOOKUP($B12,'[1]Dati finali'!$B$4:$O$40,'[1]Dati finali'!K$42,FALSE)</f>
        <v>24</v>
      </c>
      <c r="L12" s="7">
        <f>VLOOKUP($B12,'[1]Dati finali'!$B$4:$O$40,'[1]Dati finali'!L$42,FALSE)</f>
        <v>5348.64149</v>
      </c>
    </row>
    <row r="13" spans="2:12" x14ac:dyDescent="0.35">
      <c r="B13" t="s">
        <v>19</v>
      </c>
      <c r="C13" s="14">
        <f>LN(VLOOKUP($B13,'[1]Dati finali'!$B$4:$Q$40,'[1]Dati finali'!$Q$42,FALSE))</f>
        <v>-2.530718927294862</v>
      </c>
      <c r="D13" s="2">
        <f>VLOOKUP($B13,'[1]Dati finali'!$B$4:$O$40,'[1]Dati finali'!C$42,FALSE)</f>
        <v>0.187</v>
      </c>
      <c r="E13" s="6">
        <f>VLOOKUP($B13,'[1]Dati finali'!$B$4:$O$40,'[1]Dati finali'!D$42,FALSE)</f>
        <v>5002.4066798773592</v>
      </c>
      <c r="F13" s="5">
        <f>VLOOKUP($B13,'[1]Dati finali'!$B$4:$O$40,'[1]Dati finali'!E$42,FALSE)</f>
        <v>0.21060000000000001</v>
      </c>
      <c r="G13" s="5">
        <f>VLOOKUP($B13,'[1]Dati finali'!$B$4:$O$40,'[1]Dati finali'!G$42,FALSE)</f>
        <v>1.4122807017543861</v>
      </c>
      <c r="H13" s="2">
        <f>VLOOKUP($B13,'[1]Dati finali'!$B$4:$O$40,'[1]Dati finali'!H$42,FALSE)</f>
        <v>0.37279399585921325</v>
      </c>
      <c r="I13" s="4">
        <f>VLOOKUP($B13,'[1]Dati finali'!$B$4:$O$40,'[1]Dati finali'!I$42,FALSE)</f>
        <v>0.70144000000000006</v>
      </c>
      <c r="J13">
        <f>VLOOKUP($B13,'[1]Dati finali'!$B$4:$O$40,'[1]Dati finali'!J$42,FALSE)</f>
        <v>34585.035786649052</v>
      </c>
      <c r="K13">
        <f>VLOOKUP($B13,'[1]Dati finali'!$B$4:$O$40,'[1]Dati finali'!K$42,FALSE)</f>
        <v>29</v>
      </c>
      <c r="L13" s="7">
        <f>VLOOKUP($B13,'[1]Dati finali'!$B$4:$O$40,'[1]Dati finali'!L$42,FALSE)</f>
        <v>4652.762874</v>
      </c>
    </row>
    <row r="14" spans="2:12" x14ac:dyDescent="0.35">
      <c r="B14" t="s">
        <v>8</v>
      </c>
      <c r="C14" s="14">
        <f>LN(VLOOKUP($B14,'[1]Dati finali'!$B$4:$Q$40,'[1]Dati finali'!$Q$42,FALSE))</f>
        <v>-2.477769286438825</v>
      </c>
      <c r="D14" s="2">
        <f>VLOOKUP($B14,'[1]Dati finali'!$B$4:$O$40,'[1]Dati finali'!C$42,FALSE)</f>
        <v>0.42499999999999999</v>
      </c>
      <c r="E14" s="6">
        <f>VLOOKUP($B14,'[1]Dati finali'!$B$4:$O$40,'[1]Dati finali'!D$42,FALSE)</f>
        <v>3624.8957527885314</v>
      </c>
      <c r="F14" s="5">
        <f>VLOOKUP($B14,'[1]Dati finali'!$B$4:$O$40,'[1]Dati finali'!E$42,FALSE)</f>
        <v>0.18445</v>
      </c>
      <c r="G14" s="5">
        <f>VLOOKUP($B14,'[1]Dati finali'!$B$4:$O$40,'[1]Dati finali'!G$42,FALSE)</f>
        <v>1.0789473684210527</v>
      </c>
      <c r="H14" s="2">
        <f>VLOOKUP($B14,'[1]Dati finali'!$B$4:$O$40,'[1]Dati finali'!H$42,FALSE)</f>
        <v>8.6530612244897956E-2</v>
      </c>
      <c r="I14" s="4">
        <f>VLOOKUP($B14,'[1]Dati finali'!$B$4:$O$40,'[1]Dati finali'!I$42,FALSE)</f>
        <v>0.66835999999999995</v>
      </c>
      <c r="J14">
        <f>VLOOKUP($B14,'[1]Dati finali'!$B$4:$O$40,'[1]Dati finali'!J$42,FALSE)</f>
        <v>30266.202047392988</v>
      </c>
      <c r="K14">
        <f>VLOOKUP($B14,'[1]Dati finali'!$B$4:$O$40,'[1]Dati finali'!K$42,FALSE)</f>
        <v>40</v>
      </c>
      <c r="L14" s="7">
        <f>VLOOKUP($B14,'[1]Dati finali'!$B$4:$O$40,'[1]Dati finali'!L$42,FALSE)</f>
        <v>3905.06351</v>
      </c>
    </row>
    <row r="15" spans="2:12" x14ac:dyDescent="0.35">
      <c r="B15" t="s">
        <v>23</v>
      </c>
      <c r="C15" s="14">
        <f>LN(VLOOKUP($B15,'[1]Dati finali'!$B$4:$Q$40,'[1]Dati finali'!$Q$42,FALSE))</f>
        <v>-2.1723732519419934</v>
      </c>
      <c r="D15" s="2">
        <f>VLOOKUP($B15,'[1]Dati finali'!$B$4:$O$40,'[1]Dati finali'!C$42,FALSE)</f>
        <v>0.23899999999999999</v>
      </c>
      <c r="E15" s="6">
        <f>VLOOKUP($B15,'[1]Dati finali'!$B$4:$O$40,'[1]Dati finali'!D$42,FALSE)</f>
        <v>4924.5440194404428</v>
      </c>
      <c r="F15" s="5">
        <f>VLOOKUP($B15,'[1]Dati finali'!$B$4:$O$40,'[1]Dati finali'!E$42,FALSE)</f>
        <v>0.1313</v>
      </c>
      <c r="G15" s="5">
        <f>VLOOKUP($B15,'[1]Dati finali'!$B$4:$O$40,'[1]Dati finali'!G$42,FALSE)</f>
        <v>1.192982456140351</v>
      </c>
      <c r="H15" s="2">
        <f>VLOOKUP($B15,'[1]Dati finali'!$B$4:$O$40,'[1]Dati finali'!H$42,FALSE)</f>
        <v>0.16675000000000001</v>
      </c>
      <c r="I15" s="4">
        <f>VLOOKUP($B15,'[1]Dati finali'!$B$4:$O$40,'[1]Dati finali'!I$42,FALSE)</f>
        <v>0.94546000000000008</v>
      </c>
      <c r="J15">
        <f>VLOOKUP($B15,'[1]Dati finali'!$B$4:$O$40,'[1]Dati finali'!J$42,FALSE)</f>
        <v>35994.860216078843</v>
      </c>
      <c r="K15">
        <f>VLOOKUP($B15,'[1]Dati finali'!$B$4:$O$40,'[1]Dati finali'!K$42,FALSE)</f>
        <v>9</v>
      </c>
      <c r="L15" s="7">
        <f>VLOOKUP($B15,'[1]Dati finali'!$B$4:$O$40,'[1]Dati finali'!L$42,FALSE)</f>
        <v>3986.496114</v>
      </c>
    </row>
    <row r="16" spans="2:12" x14ac:dyDescent="0.35">
      <c r="B16" t="s">
        <v>16</v>
      </c>
      <c r="C16" s="14">
        <f>LN(VLOOKUP($B16,'[1]Dati finali'!$B$4:$Q$40,'[1]Dati finali'!$Q$42,FALSE))</f>
        <v>-2.1476736013476692</v>
      </c>
      <c r="D16" s="2">
        <f>VLOOKUP($B16,'[1]Dati finali'!$B$4:$O$40,'[1]Dati finali'!C$42,FALSE)</f>
        <v>0.24100000000000002</v>
      </c>
      <c r="E16" s="6">
        <f>VLOOKUP($B16,'[1]Dati finali'!$B$4:$O$40,'[1]Dati finali'!D$42,FALSE)</f>
        <v>3965.9582334833499</v>
      </c>
      <c r="F16" s="5">
        <f>VLOOKUP($B16,'[1]Dati finali'!$B$4:$O$40,'[1]Dati finali'!E$42,FALSE)</f>
        <v>0.11294999999999999</v>
      </c>
      <c r="G16" s="5">
        <f>VLOOKUP($B16,'[1]Dati finali'!$B$4:$O$40,'[1]Dati finali'!G$42,FALSE)</f>
        <v>1.0350877192982457</v>
      </c>
      <c r="H16" s="2">
        <f>VLOOKUP($B16,'[1]Dati finali'!$B$4:$O$40,'[1]Dati finali'!H$42,FALSE)</f>
        <v>0.10078369905956112</v>
      </c>
      <c r="I16" s="4">
        <f>VLOOKUP($B16,'[1]Dati finali'!$B$4:$O$40,'[1]Dati finali'!I$42,FALSE)</f>
        <v>0.71062000000000003</v>
      </c>
      <c r="J16">
        <f>VLOOKUP($B16,'[1]Dati finali'!$B$4:$O$40,'[1]Dati finali'!J$42,FALSE)</f>
        <v>24656.045439859558</v>
      </c>
      <c r="K16">
        <f>VLOOKUP($B16,'[1]Dati finali'!$B$4:$O$40,'[1]Dati finali'!K$42,FALSE)</f>
        <v>28</v>
      </c>
      <c r="L16" s="7">
        <f>VLOOKUP($B16,'[1]Dati finali'!$B$4:$O$40,'[1]Dati finali'!L$42,FALSE)</f>
        <v>5272.761109</v>
      </c>
    </row>
    <row r="17" spans="2:12" x14ac:dyDescent="0.35">
      <c r="B17" t="s">
        <v>31</v>
      </c>
      <c r="C17" s="14">
        <f>LN(VLOOKUP($B17,'[1]Dati finali'!$B$4:$Q$40,'[1]Dati finali'!$Q$42,FALSE))</f>
        <v>-1.8330545634194397</v>
      </c>
      <c r="D17" s="2">
        <f>VLOOKUP($B17,'[1]Dati finali'!$B$4:$O$40,'[1]Dati finali'!C$42,FALSE)</f>
        <v>0.36399999999999999</v>
      </c>
      <c r="E17" s="6">
        <f>VLOOKUP($B17,'[1]Dati finali'!$B$4:$O$40,'[1]Dati finali'!D$42,FALSE)</f>
        <v>5355.9870055822093</v>
      </c>
      <c r="F17" s="5">
        <f>VLOOKUP($B17,'[1]Dati finali'!$B$4:$O$40,'[1]Dati finali'!E$42,FALSE)</f>
        <v>0.22365000000000002</v>
      </c>
      <c r="G17" s="5">
        <f>VLOOKUP($B17,'[1]Dati finali'!$B$4:$O$40,'[1]Dati finali'!G$42,FALSE)</f>
        <v>1.1052631578947369</v>
      </c>
      <c r="H17" s="2">
        <f>VLOOKUP($B17,'[1]Dati finali'!$B$4:$O$40,'[1]Dati finali'!H$42,FALSE)</f>
        <v>0.38106081573197381</v>
      </c>
      <c r="I17" s="4">
        <f>VLOOKUP($B17,'[1]Dati finali'!$B$4:$O$40,'[1]Dati finali'!I$42,FALSE)</f>
        <v>0.80079999999999996</v>
      </c>
      <c r="J17">
        <f>VLOOKUP($B17,'[1]Dati finali'!$B$4:$O$40,'[1]Dati finali'!J$42,FALSE)</f>
        <v>33331.449418750446</v>
      </c>
      <c r="K17">
        <f>VLOOKUP($B17,'[1]Dati finali'!$B$4:$O$40,'[1]Dati finali'!K$42,FALSE)</f>
        <v>6</v>
      </c>
      <c r="L17" s="7">
        <f>VLOOKUP($B17,'[1]Dati finali'!$B$4:$O$40,'[1]Dati finali'!L$42,FALSE)</f>
        <v>4488.0469249999996</v>
      </c>
    </row>
    <row r="18" spans="2:12" x14ac:dyDescent="0.35">
      <c r="B18" t="s">
        <v>18</v>
      </c>
      <c r="C18" s="14">
        <f>LN(VLOOKUP($B18,'[1]Dati finali'!$B$4:$Q$40,'[1]Dati finali'!$Q$42,FALSE))</f>
        <v>-1.6280172583688044</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finali'!G$42,FALSE)</f>
        <v>1.2017543859649125</v>
      </c>
      <c r="H18" s="2">
        <f>VLOOKUP($B18,'[1]Dati finali'!$B$4:$O$40,'[1]Dati finali'!H$42,FALSE)</f>
        <v>0.24720394736842105</v>
      </c>
      <c r="I18" s="4">
        <f>VLOOKUP($B18,'[1]Dati finali'!$B$4:$O$40,'[1]Dati finali'!I$42,FALSE)</f>
        <v>0.62946999999999997</v>
      </c>
      <c r="J18">
        <f>VLOOKUP($B18,'[1]Dati finali'!$B$4:$O$40,'[1]Dati finali'!J$42,FALSE)</f>
        <v>66358.098990725048</v>
      </c>
      <c r="K18">
        <f>VLOOKUP($B18,'[1]Dati finali'!$B$4:$O$40,'[1]Dati finali'!K$42,FALSE)</f>
        <v>19</v>
      </c>
      <c r="L18" s="7">
        <f>VLOOKUP($B18,'[1]Dati finali'!$B$4:$O$40,'[1]Dati finali'!L$42,FALSE)</f>
        <v>5924.2219409999998</v>
      </c>
    </row>
    <row r="19" spans="2:12" x14ac:dyDescent="0.35">
      <c r="B19" t="s">
        <v>10</v>
      </c>
      <c r="C19" s="14">
        <f>LN(VLOOKUP($B19,'[1]Dati finali'!$B$4:$Q$40,'[1]Dati finali'!$Q$42,FALSE))</f>
        <v>-1.5143740852611973</v>
      </c>
      <c r="D19" s="2">
        <f>VLOOKUP($B19,'[1]Dati finali'!$B$4:$O$40,'[1]Dati finali'!C$42,FALSE)</f>
        <v>0.39100000000000001</v>
      </c>
      <c r="E19" s="6">
        <f>VLOOKUP($B19,'[1]Dati finali'!$B$4:$O$40,'[1]Dati finali'!D$42,FALSE)</f>
        <v>5858.8015362874821</v>
      </c>
      <c r="F19" s="5">
        <f>VLOOKUP($B19,'[1]Dati finali'!$B$4:$O$40,'[1]Dati finali'!E$42,FALSE)</f>
        <v>0.30295</v>
      </c>
      <c r="G19" s="5">
        <f>VLOOKUP($B19,'[1]Dati finali'!$B$4:$O$40,'[1]Dati finali'!G$42,FALSE)</f>
        <v>1.3596491228070178</v>
      </c>
      <c r="H19" s="2">
        <f>VLOOKUP($B19,'[1]Dati finali'!$B$4:$O$40,'[1]Dati finali'!H$42,FALSE)</f>
        <v>0.60297712418300653</v>
      </c>
      <c r="I19" s="4">
        <f>VLOOKUP($B19,'[1]Dati finali'!$B$4:$O$40,'[1]Dati finali'!I$42,FALSE)</f>
        <v>0.87757000000000007</v>
      </c>
      <c r="J19">
        <f>VLOOKUP($B19,'[1]Dati finali'!$B$4:$O$40,'[1]Dati finali'!J$42,FALSE)</f>
        <v>45056.267280748551</v>
      </c>
      <c r="K19">
        <f>VLOOKUP($B19,'[1]Dati finali'!$B$4:$O$40,'[1]Dati finali'!K$42,FALSE)</f>
        <v>4</v>
      </c>
      <c r="L19" s="7">
        <f>VLOOKUP($B19,'[1]Dati finali'!$B$4:$O$40,'[1]Dati finali'!L$42,FALSE)</f>
        <v>6183.3256810000003</v>
      </c>
    </row>
    <row r="20" spans="2:12" x14ac:dyDescent="0.35">
      <c r="B20" t="s">
        <v>30</v>
      </c>
      <c r="C20" s="14">
        <f>LN(VLOOKUP($B20,'[1]Dati finali'!$B$4:$Q$40,'[1]Dati finali'!$Q$42,FALSE))</f>
        <v>-1.3646353527231403</v>
      </c>
      <c r="D20" s="2">
        <f>VLOOKUP($B20,'[1]Dati finali'!$B$4:$O$40,'[1]Dati finali'!C$42,FALSE)</f>
        <v>0.32500000000000001</v>
      </c>
      <c r="E20" s="6">
        <f>VLOOKUP($B20,'[1]Dati finali'!$B$4:$O$40,'[1]Dati finali'!D$42,FALSE)</f>
        <v>6727.9993016421113</v>
      </c>
      <c r="F20" s="5">
        <f>VLOOKUP($B20,'[1]Dati finali'!$B$4:$O$40,'[1]Dati finali'!E$42,FALSE)</f>
        <v>0.16109999999999999</v>
      </c>
      <c r="G20" s="5">
        <f>VLOOKUP($B20,'[1]Dati finali'!$B$4:$O$40,'[1]Dati finali'!G$42,FALSE)</f>
        <v>1.1578947368421053</v>
      </c>
      <c r="H20" s="2">
        <f>VLOOKUP($B20,'[1]Dati finali'!$B$4:$O$40,'[1]Dati finali'!H$42,FALSE)</f>
        <v>0.30648484848484847</v>
      </c>
      <c r="I20" s="4">
        <f>VLOOKUP($B20,'[1]Dati finali'!$B$4:$O$40,'[1]Dati finali'!I$42,FALSE)</f>
        <v>0.54273000000000005</v>
      </c>
      <c r="J20">
        <f>VLOOKUP($B20,'[1]Dati finali'!$B$4:$O$40,'[1]Dati finali'!J$42,FALSE)</f>
        <v>30586.152876945034</v>
      </c>
      <c r="K20">
        <f>VLOOKUP($B20,'[1]Dati finali'!$B$4:$O$40,'[1]Dati finali'!K$42,FALSE)</f>
        <v>5</v>
      </c>
      <c r="L20" s="7">
        <f>VLOOKUP($B20,'[1]Dati finali'!$B$4:$O$40,'[1]Dati finali'!L$42,FALSE)</f>
        <v>5115.4481239999996</v>
      </c>
    </row>
    <row r="21" spans="2:12" x14ac:dyDescent="0.35">
      <c r="B21" t="s">
        <v>3</v>
      </c>
      <c r="C21" s="14">
        <f>LN(VLOOKUP($B21,'[1]Dati finali'!$B$4:$Q$40,'[1]Dati finali'!$Q$42,FALSE))</f>
        <v>-1.2523977663408261</v>
      </c>
      <c r="D21" s="2">
        <f>VLOOKUP($B21,'[1]Dati finali'!$B$4:$O$40,'[1]Dati finali'!C$42,FALSE)</f>
        <v>0.47744723999999999</v>
      </c>
      <c r="E21" s="6">
        <f>VLOOKUP($B21,'[1]Dati finali'!$B$4:$O$40,'[1]Dati finali'!D$42,FALSE)</f>
        <v>10496.5136719641</v>
      </c>
      <c r="F21" s="5">
        <f>VLOOKUP($B21,'[1]Dati finali'!$B$4:$O$40,'[1]Dati finali'!E$42,FALSE)</f>
        <v>9.6491228070175447E-2</v>
      </c>
      <c r="G21" s="5">
        <f>VLOOKUP($B21,'[1]Dati finali'!$B$4:$O$40,'[1]Dati finali'!G$42,FALSE)</f>
        <v>1.0701754385964912</v>
      </c>
      <c r="H21" s="2">
        <f>VLOOKUP($B21,'[1]Dati finali'!$B$4:$O$40,'[1]Dati finali'!H$42,FALSE)</f>
        <v>2.8395721925133691E-2</v>
      </c>
      <c r="I21" s="4">
        <f>VLOOKUP($B21,'[1]Dati finali'!$B$4:$O$40,'[1]Dati finali'!I$42,FALSE)</f>
        <v>0.81503000000000003</v>
      </c>
      <c r="J21">
        <f>VLOOKUP($B21,'[1]Dati finali'!$B$4:$O$40,'[1]Dati finali'!J$42,FALSE)</f>
        <v>33627.430244398442</v>
      </c>
      <c r="K21">
        <f>VLOOKUP($B21,'[1]Dati finali'!$B$4:$O$40,'[1]Dati finali'!K$42,FALSE)</f>
        <v>80</v>
      </c>
      <c r="L21" s="7">
        <f>VLOOKUP($B21,'[1]Dati finali'!$B$4:$O$40,'[1]Dati finali'!L$42,FALSE)</f>
        <v>4166.0179909999997</v>
      </c>
    </row>
    <row r="22" spans="2:12" x14ac:dyDescent="0.35">
      <c r="B22" t="s">
        <v>27</v>
      </c>
      <c r="C22" s="14">
        <f>LN(VLOOKUP($B22,'[1]Dati finali'!$B$4:$Q$40,'[1]Dati finali'!$Q$42,FALSE))</f>
        <v>-0.88767833461210643</v>
      </c>
      <c r="D22" s="2">
        <f>VLOOKUP($B22,'[1]Dati finali'!$B$4:$O$40,'[1]Dati finali'!C$42,FALSE)</f>
        <v>0.24</v>
      </c>
      <c r="E22" s="6">
        <f>VLOOKUP($B22,'[1]Dati finali'!$B$4:$O$40,'[1]Dati finali'!D$42,FALSE)</f>
        <v>4662.6007998029436</v>
      </c>
      <c r="F22" s="5">
        <f>VLOOKUP($B22,'[1]Dati finali'!$B$4:$O$40,'[1]Dati finali'!E$42,FALSE)</f>
        <v>0.22570000000000001</v>
      </c>
      <c r="G22" s="5">
        <f>VLOOKUP($B22,'[1]Dati finali'!$B$4:$O$40,'[1]Dati finali'!G$42,FALSE)</f>
        <v>1.3508771929824563</v>
      </c>
      <c r="H22" s="2">
        <f>VLOOKUP($B22,'[1]Dati finali'!$B$4:$O$40,'[1]Dati finali'!H$42,FALSE)</f>
        <v>0.53502487562189049</v>
      </c>
      <c r="I22" s="4">
        <f>VLOOKUP($B22,'[1]Dati finali'!$B$4:$O$40,'[1]Dati finali'!I$42,FALSE)</f>
        <v>0.64651999999999998</v>
      </c>
      <c r="J22">
        <f>VLOOKUP($B22,'[1]Dati finali'!$B$4:$O$40,'[1]Dati finali'!J$42,FALSE)</f>
        <v>27783.081655469832</v>
      </c>
      <c r="K22">
        <f>VLOOKUP($B22,'[1]Dati finali'!$B$4:$O$40,'[1]Dati finali'!K$42,FALSE)</f>
        <v>7</v>
      </c>
      <c r="L22" s="7">
        <f>VLOOKUP($B22,'[1]Dati finali'!$B$4:$O$40,'[1]Dati finali'!L$42,FALSE)</f>
        <v>4297.4206020000001</v>
      </c>
    </row>
    <row r="23" spans="2:12" x14ac:dyDescent="0.35">
      <c r="B23" t="s">
        <v>2</v>
      </c>
      <c r="C23" s="14">
        <f>LN(VLOOKUP($B23,'[1]Dati finali'!$B$4:$Q$40,'[1]Dati finali'!$Q$42,FALSE))</f>
        <v>-0.87315965435911658</v>
      </c>
      <c r="D23" s="2">
        <f>VLOOKUP($B23,'[1]Dati finali'!$B$4:$O$40,'[1]Dati finali'!C$42,FALSE)</f>
        <v>9.6811743000000006E-2</v>
      </c>
      <c r="E23" s="6">
        <f>VLOOKUP($B23,'[1]Dati finali'!$B$4:$O$40,'[1]Dati finali'!D$42,FALSE)</f>
        <v>3927.0444999890051</v>
      </c>
      <c r="F23" s="5">
        <f>VLOOKUP($B23,'[1]Dati finali'!$B$4:$O$40,'[1]Dati finali'!E$42,FALSE)</f>
        <v>6.8241469816272965E-2</v>
      </c>
      <c r="G23" s="5">
        <f>VLOOKUP($B23,'[1]Dati finali'!$B$4:$O$40,'[1]Dati finali'!G$42,FALSE)</f>
        <v>0.8421052631578948</v>
      </c>
      <c r="H23" s="2">
        <f>VLOOKUP($B23,'[1]Dati finali'!$B$4:$O$40,'[1]Dati finali'!H$42,FALSE)</f>
        <v>0.24825304897932565</v>
      </c>
      <c r="I23" s="4">
        <f>VLOOKUP($B23,'[1]Dati finali'!$B$4:$O$40,'[1]Dati finali'!I$42,FALSE)</f>
        <v>0.5796</v>
      </c>
      <c r="J23">
        <f>VLOOKUP($B23,'[1]Dati finali'!$B$4:$O$40,'[1]Dati finali'!J$42,FALSE)</f>
        <v>14742.756017137894</v>
      </c>
      <c r="K23">
        <f>VLOOKUP($B23,'[1]Dati finali'!$B$4:$O$40,'[1]Dati finali'!K$42,FALSE)</f>
        <v>109</v>
      </c>
      <c r="L23" s="7">
        <f>VLOOKUP($B23,'[1]Dati finali'!$B$4:$O$40,'[1]Dati finali'!L$42,FALSE)</f>
        <v>4432.5246950000001</v>
      </c>
    </row>
    <row r="24" spans="2:12" x14ac:dyDescent="0.35">
      <c r="B24" t="s">
        <v>4</v>
      </c>
      <c r="C24" s="14">
        <f>LN(VLOOKUP($B24,'[1]Dati finali'!$B$4:$Q$40,'[1]Dati finali'!$Q$42,FALSE))</f>
        <v>-0.8516648388359751</v>
      </c>
      <c r="D24" s="2">
        <f>VLOOKUP($B24,'[1]Dati finali'!$B$4:$O$40,'[1]Dati finali'!C$42,FALSE)</f>
        <v>0.51440529000000002</v>
      </c>
      <c r="E24" s="6">
        <f>VLOOKUP($B24,'[1]Dati finali'!$B$4:$O$40,'[1]Dati finali'!D$42,FALSE)</f>
        <v>7819.7146359093622</v>
      </c>
      <c r="F24" s="5">
        <f>VLOOKUP($B24,'[1]Dati finali'!$B$4:$O$40,'[1]Dati finali'!E$42,FALSE)</f>
        <v>0.22807017543859651</v>
      </c>
      <c r="G24" s="5">
        <f>VLOOKUP($B24,'[1]Dati finali'!$B$4:$O$40,'[1]Dati finali'!G$42,FALSE)</f>
        <v>0.92982456140350889</v>
      </c>
      <c r="H24" s="2">
        <f>VLOOKUP($B24,'[1]Dati finali'!$B$4:$O$40,'[1]Dati finali'!H$42,FALSE)</f>
        <v>0.15845754764042702</v>
      </c>
      <c r="I24" s="4">
        <f>VLOOKUP($B24,'[1]Dati finali'!$B$4:$O$40,'[1]Dati finali'!I$42,FALSE)</f>
        <v>0.91535</v>
      </c>
      <c r="J24">
        <f>VLOOKUP($B24,'[1]Dati finali'!$B$4:$O$40,'[1]Dati finali'!J$42,FALSE)</f>
        <v>37964.025726503154</v>
      </c>
      <c r="K24">
        <f>VLOOKUP($B24,'[1]Dati finali'!$B$4:$O$40,'[1]Dati finali'!K$42,FALSE)</f>
        <v>39</v>
      </c>
      <c r="L24" s="7">
        <f>VLOOKUP($B24,'[1]Dati finali'!$B$4:$O$40,'[1]Dati finali'!L$42,FALSE)</f>
        <v>3958.7349989999998</v>
      </c>
    </row>
    <row r="25" spans="2:12" x14ac:dyDescent="0.35">
      <c r="B25" t="s">
        <v>0</v>
      </c>
      <c r="C25" s="14">
        <f>LN(VLOOKUP($B25,'[1]Dati finali'!$B$4:$Q$40,'[1]Dati finali'!$Q$42,FALSE))</f>
        <v>-0.78878657911111105</v>
      </c>
      <c r="D25" s="2">
        <f>VLOOKUP($B25,'[1]Dati finali'!$B$4:$O$40,'[1]Dati finali'!C$42,FALSE)</f>
        <v>0.56714520000000002</v>
      </c>
      <c r="E25" s="6">
        <f>VLOOKUP($B25,'[1]Dati finali'!$B$4:$O$40,'[1]Dati finali'!D$42,FALSE)</f>
        <v>15545.535110560899</v>
      </c>
      <c r="F25" s="5">
        <f>VLOOKUP($B25,'[1]Dati finali'!$B$4:$O$40,'[1]Dati finali'!E$42,FALSE)</f>
        <v>7.6666666666666675E-2</v>
      </c>
      <c r="G25" s="5">
        <f>VLOOKUP($B25,'[1]Dati finali'!$B$4:$O$40,'[1]Dati finali'!G$42,FALSE)</f>
        <v>0.71052631578947378</v>
      </c>
      <c r="H25" s="2">
        <f>VLOOKUP($B25,'[1]Dati finali'!$B$4:$O$40,'[1]Dati finali'!H$42,FALSE)</f>
        <v>0.65241799578693949</v>
      </c>
      <c r="I25" s="4">
        <f>VLOOKUP($B25,'[1]Dati finali'!$B$4:$O$40,'[1]Dati finali'!I$42,FALSE)</f>
        <v>0.81349999999999989</v>
      </c>
      <c r="J25">
        <f>VLOOKUP($B25,'[1]Dati finali'!$B$4:$O$40,'[1]Dati finali'!J$42,FALSE)</f>
        <v>40969.205896074651</v>
      </c>
      <c r="K25">
        <f>VLOOKUP($B25,'[1]Dati finali'!$B$4:$O$40,'[1]Dati finali'!K$42,FALSE)</f>
        <v>25</v>
      </c>
      <c r="L25" s="7">
        <f>VLOOKUP($B25,'[1]Dati finali'!$B$4:$O$40,'[1]Dati finali'!L$42,FALSE)</f>
        <v>5046.9707070000004</v>
      </c>
    </row>
    <row r="26" spans="2:12" x14ac:dyDescent="0.35">
      <c r="B26" t="s">
        <v>24</v>
      </c>
      <c r="C26" s="14">
        <f>LN(VLOOKUP($B26,'[1]Dati finali'!$B$4:$Q$40,'[1]Dati finali'!$Q$42,FALSE))</f>
        <v>-0.62277316237198688</v>
      </c>
      <c r="D26" s="2">
        <f>VLOOKUP($B26,'[1]Dati finali'!$B$4:$O$40,'[1]Dati finali'!C$42,FALSE)</f>
        <v>0.37200000000000005</v>
      </c>
      <c r="E26" s="6">
        <f>VLOOKUP($B26,'[1]Dati finali'!$B$4:$O$40,'[1]Dati finali'!D$42,FALSE)</f>
        <v>6712.7747582450002</v>
      </c>
      <c r="F26" s="5">
        <f>VLOOKUP($B26,'[1]Dati finali'!$B$4:$O$40,'[1]Dati finali'!E$42,FALSE)</f>
        <v>0.15589999999999998</v>
      </c>
      <c r="G26" s="5">
        <f>VLOOKUP($B26,'[1]Dati finali'!$B$4:$O$40,'[1]Dati finali'!G$42,FALSE)</f>
        <v>1.4736842105263159</v>
      </c>
      <c r="H26" s="2">
        <f>VLOOKUP($B26,'[1]Dati finali'!$B$4:$O$40,'[1]Dati finali'!H$42,FALSE)</f>
        <v>0.12103298611111112</v>
      </c>
      <c r="I26" s="4">
        <f>VLOOKUP($B26,'[1]Dati finali'!$B$4:$O$40,'[1]Dati finali'!I$42,FALSE)</f>
        <v>0.91076999999999997</v>
      </c>
      <c r="J26">
        <f>VLOOKUP($B26,'[1]Dati finali'!$B$4:$O$40,'[1]Dati finali'!J$42,FALSE)</f>
        <v>46055.498481981653</v>
      </c>
      <c r="K26">
        <f>VLOOKUP($B26,'[1]Dati finali'!$B$4:$O$40,'[1]Dati finali'!K$42,FALSE)</f>
        <v>36</v>
      </c>
      <c r="L26" s="7">
        <f>VLOOKUP($B26,'[1]Dati finali'!$B$4:$O$40,'[1]Dati finali'!L$42,FALSE)</f>
        <v>5816.8789630000001</v>
      </c>
    </row>
    <row r="27" spans="2:12" x14ac:dyDescent="0.35">
      <c r="B27" t="s">
        <v>13</v>
      </c>
      <c r="C27" s="14">
        <f>LN(VLOOKUP($B27,'[1]Dati finali'!$B$4:$Q$40,'[1]Dati finali'!$Q$42,FALSE))</f>
        <v>-0.5986569545923982</v>
      </c>
      <c r="D27" s="2">
        <f>VLOOKUP($B27,'[1]Dati finali'!$B$4:$O$40,'[1]Dati finali'!C$42,FALSE)</f>
        <v>0.35200000000000004</v>
      </c>
      <c r="E27" s="6">
        <f>VLOOKUP($B27,'[1]Dati finali'!$B$4:$O$40,'[1]Dati finali'!D$42,FALSE)</f>
        <v>6939.5223108140935</v>
      </c>
      <c r="F27" s="5">
        <f>VLOOKUP($B27,'[1]Dati finali'!$B$4:$O$40,'[1]Dati finali'!E$42,FALSE)</f>
        <v>0.17230000000000001</v>
      </c>
      <c r="G27" s="5">
        <f>VLOOKUP($B27,'[1]Dati finali'!$B$4:$O$40,'[1]Dati finali'!G$42,FALSE)</f>
        <v>1.2192982456140351</v>
      </c>
      <c r="H27" s="2">
        <f>VLOOKUP($B27,'[1]Dati finali'!$B$4:$O$40,'[1]Dati finali'!H$42,FALSE)</f>
        <v>0.17483279395900755</v>
      </c>
      <c r="I27" s="4">
        <f>VLOOKUP($B27,'[1]Dati finali'!$B$4:$O$40,'[1]Dati finali'!I$42,FALSE)</f>
        <v>0.80180000000000007</v>
      </c>
      <c r="J27">
        <f>VLOOKUP($B27,'[1]Dati finali'!$B$4:$O$40,'[1]Dati finali'!J$42,FALSE)</f>
        <v>37588.058140447843</v>
      </c>
      <c r="K27">
        <f>VLOOKUP($B27,'[1]Dati finali'!$B$4:$O$40,'[1]Dati finali'!K$42,FALSE)</f>
        <v>10</v>
      </c>
      <c r="L27" s="7">
        <f>VLOOKUP($B27,'[1]Dati finali'!$B$4:$O$40,'[1]Dati finali'!L$42,FALSE)</f>
        <v>5422.6711299999997</v>
      </c>
    </row>
    <row r="28" spans="2:12" x14ac:dyDescent="0.35">
      <c r="B28" t="s">
        <v>12</v>
      </c>
      <c r="C28" s="14">
        <f>LN(VLOOKUP($B28,'[1]Dati finali'!$B$4:$Q$40,'[1]Dati finali'!$Q$42,FALSE))</f>
        <v>-0.59002148171333924</v>
      </c>
      <c r="D28" s="2">
        <f>VLOOKUP($B28,'[1]Dati finali'!$B$4:$O$40,'[1]Dati finali'!C$42,FALSE)</f>
        <v>0.43700000000000006</v>
      </c>
      <c r="E28" s="6">
        <f>VLOOKUP($B28,'[1]Dati finali'!$B$4:$O$40,'[1]Dati finali'!D$42,FALSE)</f>
        <v>15249.989380230236</v>
      </c>
      <c r="F28" s="5">
        <f>VLOOKUP($B28,'[1]Dati finali'!$B$4:$O$40,'[1]Dati finali'!E$42,FALSE)</f>
        <v>0.15899999999999997</v>
      </c>
      <c r="G28" s="5">
        <f>VLOOKUP($B28,'[1]Dati finali'!$B$4:$O$40,'[1]Dati finali'!G$42,FALSE)</f>
        <v>1.2719298245614037</v>
      </c>
      <c r="H28" s="2">
        <f>VLOOKUP($B28,'[1]Dati finali'!$B$4:$O$40,'[1]Dati finali'!H$42,FALSE)</f>
        <v>0.4419622093023256</v>
      </c>
      <c r="I28" s="4">
        <f>VLOOKUP($B28,'[1]Dati finali'!$B$4:$O$40,'[1]Dati finali'!I$42,FALSE)</f>
        <v>0.85325000000000006</v>
      </c>
      <c r="J28">
        <f>VLOOKUP($B28,'[1]Dati finali'!$B$4:$O$40,'[1]Dati finali'!J$42,FALSE)</f>
        <v>39356.000800448739</v>
      </c>
      <c r="K28">
        <f>VLOOKUP($B28,'[1]Dati finali'!$B$4:$O$40,'[1]Dati finali'!K$42,FALSE)</f>
        <v>1</v>
      </c>
      <c r="L28" s="7">
        <f>VLOOKUP($B28,'[1]Dati finali'!$B$4:$O$40,'[1]Dati finali'!L$42,FALSE)</f>
        <v>6690.428715</v>
      </c>
    </row>
    <row r="29" spans="2:12" x14ac:dyDescent="0.35">
      <c r="B29" t="s">
        <v>1</v>
      </c>
      <c r="C29" s="14">
        <f>LN(VLOOKUP($B29,'[1]Dati finali'!$B$4:$Q$40,'[1]Dati finali'!$Q$42,FALSE))</f>
        <v>-0.49600244599547089</v>
      </c>
      <c r="D29" s="2">
        <f>VLOOKUP($B29,'[1]Dati finali'!$B$4:$O$40,'[1]Dati finali'!C$42,FALSE)</f>
        <v>0.46356799999999998</v>
      </c>
      <c r="E29" s="6">
        <f>VLOOKUP($B29,'[1]Dati finali'!$B$4:$O$40,'[1]Dati finali'!D$42,FALSE)</f>
        <v>12984.333107020604</v>
      </c>
      <c r="F29" s="5">
        <f>VLOOKUP($B29,'[1]Dati finali'!$B$4:$O$40,'[1]Dati finali'!E$42,FALSE)</f>
        <v>0.129</v>
      </c>
      <c r="G29" s="5">
        <f>VLOOKUP($B29,'[1]Dati finali'!$B$4:$O$40,'[1]Dati finali'!G$42,FALSE)</f>
        <v>0.6228070175438597</v>
      </c>
      <c r="H29" s="2">
        <f>VLOOKUP($B29,'[1]Dati finali'!$B$4:$O$40,'[1]Dati finali'!H$42,FALSE)</f>
        <v>0.14652498907518571</v>
      </c>
      <c r="I29" s="4">
        <f>VLOOKUP($B29,'[1]Dati finali'!$B$4:$O$40,'[1]Dati finali'!I$42,FALSE)</f>
        <v>0.82058000000000009</v>
      </c>
      <c r="J29">
        <f>VLOOKUP($B29,'[1]Dati finali'!$B$4:$O$40,'[1]Dati finali'!J$42,FALSE)</f>
        <v>52220.756109073707</v>
      </c>
      <c r="K29">
        <f>VLOOKUP($B29,'[1]Dati finali'!$B$4:$O$40,'[1]Dati finali'!K$42,FALSE)</f>
        <v>26</v>
      </c>
      <c r="L29" s="7">
        <f>VLOOKUP($B29,'[1]Dati finali'!$B$4:$O$40,'[1]Dati finali'!L$42,FALSE)</f>
        <v>4499.1513709999999</v>
      </c>
    </row>
    <row r="30" spans="2:12" x14ac:dyDescent="0.35">
      <c r="B30" t="s">
        <v>14</v>
      </c>
      <c r="C30" s="14">
        <f>LN(VLOOKUP($B30,'[1]Dati finali'!$B$4:$Q$40,'[1]Dati finali'!$Q$42,FALSE))</f>
        <v>-0.43431927928447667</v>
      </c>
      <c r="D30" s="2">
        <f>VLOOKUP($B30,'[1]Dati finali'!$B$4:$O$40,'[1]Dati finali'!C$42,FALSE)</f>
        <v>0.28600000000000003</v>
      </c>
      <c r="E30" s="6">
        <f>VLOOKUP($B30,'[1]Dati finali'!$B$4:$O$40,'[1]Dati finali'!D$42,FALSE)</f>
        <v>7035.4829747167596</v>
      </c>
      <c r="F30" s="5">
        <f>VLOOKUP($B30,'[1]Dati finali'!$B$4:$O$40,'[1]Dati finali'!E$42,FALSE)</f>
        <v>0.30480000000000002</v>
      </c>
      <c r="G30" s="5">
        <f>VLOOKUP($B30,'[1]Dati finali'!$B$4:$O$40,'[1]Dati finali'!G$42,FALSE)</f>
        <v>1.2192982456140351</v>
      </c>
      <c r="H30" s="2">
        <f>VLOOKUP($B30,'[1]Dati finali'!$B$4:$O$40,'[1]Dati finali'!H$42,FALSE)</f>
        <v>0.29015868125096289</v>
      </c>
      <c r="I30" s="4">
        <f>VLOOKUP($B30,'[1]Dati finali'!$B$4:$O$40,'[1]Dati finali'!I$42,FALSE)</f>
        <v>0.77260999999999991</v>
      </c>
      <c r="J30">
        <f>VLOOKUP($B30,'[1]Dati finali'!$B$4:$O$40,'[1]Dati finali'!J$42,FALSE)</f>
        <v>44420.07979267578</v>
      </c>
      <c r="K30">
        <f>VLOOKUP($B30,'[1]Dati finali'!$B$4:$O$40,'[1]Dati finali'!K$42,FALSE)</f>
        <v>30</v>
      </c>
      <c r="L30" s="7">
        <f>VLOOKUP($B30,'[1]Dati finali'!$B$4:$O$40,'[1]Dati finali'!L$42,FALSE)</f>
        <v>5829.8341499999997</v>
      </c>
    </row>
    <row r="31" spans="2:12" x14ac:dyDescent="0.35">
      <c r="B31" t="s">
        <v>34</v>
      </c>
      <c r="C31" s="14">
        <f>LN(VLOOKUP($B31,'[1]Dati finali'!$B$4:$Q$40,'[1]Dati finali'!$Q$42,FALSE))</f>
        <v>-0.31262270786503782</v>
      </c>
      <c r="D31" s="2">
        <f>VLOOKUP($B31,'[1]Dati finali'!$B$4:$O$40,'[1]Dati finali'!C$42,FALSE)</f>
        <v>0.42799999999999999</v>
      </c>
      <c r="E31" s="6">
        <f>VLOOKUP($B31,'[1]Dati finali'!$B$4:$O$40,'[1]Dati finali'!D$42,FALSE)</f>
        <v>5129.5277927901998</v>
      </c>
      <c r="F31" s="5">
        <f>VLOOKUP($B31,'[1]Dati finali'!$B$4:$O$40,'[1]Dati finali'!E$42,FALSE)</f>
        <v>0.18109999999999998</v>
      </c>
      <c r="G31" s="5">
        <f>VLOOKUP($B31,'[1]Dati finali'!$B$4:$O$40,'[1]Dati finali'!G$42,FALSE)</f>
        <v>1.2807017543859649</v>
      </c>
      <c r="H31" s="2">
        <f>VLOOKUP($B31,'[1]Dati finali'!$B$4:$O$40,'[1]Dati finali'!H$42,FALSE)</f>
        <v>0.24521508544490278</v>
      </c>
      <c r="I31" s="4">
        <f>VLOOKUP($B31,'[1]Dati finali'!$B$4:$O$40,'[1]Dati finali'!I$42,FALSE)</f>
        <v>0.83143</v>
      </c>
      <c r="J31">
        <f>VLOOKUP($B31,'[1]Dati finali'!$B$4:$O$40,'[1]Dati finali'!J$42,FALSE)</f>
        <v>37955.073294435715</v>
      </c>
      <c r="K31">
        <f>VLOOKUP($B31,'[1]Dati finali'!$B$4:$O$40,'[1]Dati finali'!K$42,FALSE)</f>
        <v>12</v>
      </c>
      <c r="L31" s="7">
        <f>VLOOKUP($B31,'[1]Dati finali'!$B$4:$O$40,'[1]Dati finali'!L$42,FALSE)</f>
        <v>5729.8941359999999</v>
      </c>
    </row>
    <row r="32" spans="2:12" x14ac:dyDescent="0.35">
      <c r="B32" t="s">
        <v>5</v>
      </c>
      <c r="C32" s="14">
        <f>LN(VLOOKUP($B32,'[1]Dati finali'!$B$4:$Q$40,'[1]Dati finali'!$Q$42,FALSE))</f>
        <v>-0.19355591383120019</v>
      </c>
      <c r="D32" s="2">
        <f>VLOOKUP($B32,'[1]Dati finali'!$B$4:$O$40,'[1]Dati finali'!C$42,FALSE)</f>
        <v>0.32400000000000001</v>
      </c>
      <c r="E32" s="6">
        <f>VLOOKUP($B32,'[1]Dati finali'!$B$4:$O$40,'[1]Dati finali'!D$42,FALSE)</f>
        <v>8355.8419518213377</v>
      </c>
      <c r="F32" s="5">
        <f>VLOOKUP($B32,'[1]Dati finali'!$B$4:$O$40,'[1]Dati finali'!E$42,FALSE)</f>
        <v>0.19640000000000002</v>
      </c>
      <c r="G32" s="5">
        <f>VLOOKUP($B32,'[1]Dati finali'!$B$4:$O$40,'[1]Dati finali'!G$42,FALSE)</f>
        <v>1.0526315789473684</v>
      </c>
      <c r="H32" s="2">
        <f>VLOOKUP($B32,'[1]Dati finali'!$B$4:$O$40,'[1]Dati finali'!H$42,FALSE)</f>
        <v>0.74774668630338736</v>
      </c>
      <c r="I32" s="4">
        <f>VLOOKUP($B32,'[1]Dati finali'!$B$4:$O$40,'[1]Dati finali'!I$42,FALSE)</f>
        <v>0.58094000000000001</v>
      </c>
      <c r="J32">
        <f>VLOOKUP($B32,'[1]Dati finali'!$B$4:$O$40,'[1]Dati finali'!J$42,FALSE)</f>
        <v>45962.942412958422</v>
      </c>
      <c r="K32">
        <f>VLOOKUP($B32,'[1]Dati finali'!$B$4:$O$40,'[1]Dati finali'!K$42,FALSE)</f>
        <v>18</v>
      </c>
      <c r="L32" s="7">
        <f>VLOOKUP($B32,'[1]Dati finali'!$B$4:$O$40,'[1]Dati finali'!L$42,FALSE)</f>
        <v>5352.3429720000004</v>
      </c>
    </row>
    <row r="33" spans="2:12" x14ac:dyDescent="0.35">
      <c r="B33" t="s">
        <v>33</v>
      </c>
      <c r="C33" s="14">
        <f>LN(VLOOKUP($B33,'[1]Dati finali'!$B$4:$Q$40,'[1]Dati finali'!$Q$42,FALSE))</f>
        <v>-7.7094037461342031E-3</v>
      </c>
      <c r="D33" s="2">
        <f>VLOOKUP($B33,'[1]Dati finali'!$B$4:$O$40,'[1]Dati finali'!C$42,FALSE)</f>
        <v>0.42599999999999999</v>
      </c>
      <c r="E33" s="6">
        <f>VLOOKUP($B33,'[1]Dati finali'!$B$4:$O$40,'[1]Dati finali'!D$42,FALSE)</f>
        <v>7520.1660249450188</v>
      </c>
      <c r="F33" s="5">
        <f>VLOOKUP($B33,'[1]Dati finali'!$B$4:$O$40,'[1]Dati finali'!E$42,FALSE)</f>
        <v>0.17543859649122809</v>
      </c>
      <c r="G33" s="5">
        <f>VLOOKUP($B33,'[1]Dati finali'!$B$4:$O$40,'[1]Dati finali'!G$42,FALSE)</f>
        <v>1.2719298245614037</v>
      </c>
      <c r="H33" s="2">
        <f>VLOOKUP($B33,'[1]Dati finali'!$B$4:$O$40,'[1]Dati finali'!H$42,FALSE)</f>
        <v>0.56096439169139467</v>
      </c>
      <c r="I33" s="4">
        <f>VLOOKUP($B33,'[1]Dati finali'!$B$4:$O$40,'[1]Dati finali'!I$42,FALSE)</f>
        <v>0.73760999999999999</v>
      </c>
      <c r="J33">
        <f>VLOOKUP($B33,'[1]Dati finali'!$B$4:$O$40,'[1]Dati finali'!J$42,FALSE)</f>
        <v>56765.024125018397</v>
      </c>
      <c r="K33">
        <f>VLOOKUP($B33,'[1]Dati finali'!$B$4:$O$40,'[1]Dati finali'!K$42,FALSE)</f>
        <v>16</v>
      </c>
      <c r="L33" s="7">
        <f>VLOOKUP($B33,'[1]Dati finali'!$B$4:$O$40,'[1]Dati finali'!L$42,FALSE)</f>
        <v>5213.5373970000001</v>
      </c>
    </row>
    <row r="34" spans="2:12" x14ac:dyDescent="0.35">
      <c r="B34" t="s">
        <v>6</v>
      </c>
      <c r="C34" s="14">
        <f>LN(VLOOKUP($B34,'[1]Dati finali'!$B$4:$Q$40,'[1]Dati finali'!$Q$42,FALSE))</f>
        <v>0.25396252308861483</v>
      </c>
      <c r="D34" s="2">
        <f>VLOOKUP($B34,'[1]Dati finali'!$B$4:$O$40,'[1]Dati finali'!C$42,FALSE)</f>
        <v>0.40299999999999997</v>
      </c>
      <c r="E34" s="6">
        <f>VLOOKUP($B34,'[1]Dati finali'!$B$4:$O$40,'[1]Dati finali'!D$42,FALSE)</f>
        <v>7709.1230778824656</v>
      </c>
      <c r="F34" s="5">
        <f>VLOOKUP($B34,'[1]Dati finali'!$B$4:$O$40,'[1]Dati finali'!E$42,FALSE)</f>
        <v>0.2838</v>
      </c>
      <c r="G34" s="5">
        <f>VLOOKUP($B34,'[1]Dati finali'!$B$4:$O$40,'[1]Dati finali'!G$42,FALSE)</f>
        <v>1.2543859649122808</v>
      </c>
      <c r="H34" s="2">
        <f>VLOOKUP($B34,'[1]Dati finali'!$B$4:$O$40,'[1]Dati finali'!H$42,FALSE)</f>
        <v>0.16570760233918128</v>
      </c>
      <c r="I34" s="4">
        <f>VLOOKUP($B34,'[1]Dati finali'!$B$4:$O$40,'[1]Dati finali'!I$42,FALSE)</f>
        <v>0.97960999999999998</v>
      </c>
      <c r="J34">
        <f>VLOOKUP($B34,'[1]Dati finali'!$B$4:$O$40,'[1]Dati finali'!J$42,FALSE)</f>
        <v>41965.08520658395</v>
      </c>
      <c r="K34">
        <f>VLOOKUP($B34,'[1]Dati finali'!$B$4:$O$40,'[1]Dati finali'!K$42,FALSE)</f>
        <v>41</v>
      </c>
      <c r="L34" s="7">
        <f>VLOOKUP($B34,'[1]Dati finali'!$B$4:$O$40,'[1]Dati finali'!L$42,FALSE)</f>
        <v>5646.6107910000001</v>
      </c>
    </row>
    <row r="35" spans="2:12" x14ac:dyDescent="0.35">
      <c r="B35" t="s">
        <v>22</v>
      </c>
      <c r="C35" s="14">
        <f>LN(VLOOKUP($B35,'[1]Dati finali'!$B$4:$Q$40,'[1]Dati finali'!$Q$42,FALSE))</f>
        <v>0.5037122073284479</v>
      </c>
      <c r="D35" s="2">
        <f>VLOOKUP($B35,'[1]Dati finali'!$B$4:$O$40,'[1]Dati finali'!C$42,FALSE)</f>
        <v>0.39899999999999997</v>
      </c>
      <c r="E35" s="6">
        <f>VLOOKUP($B35,'[1]Dati finali'!$B$4:$O$40,'[1]Dati finali'!D$42,FALSE)</f>
        <v>13914.678448875555</v>
      </c>
      <c r="F35" s="5">
        <f>VLOOKUP($B35,'[1]Dati finali'!$B$4:$O$40,'[1]Dati finali'!E$42,FALSE)</f>
        <v>0.16165000000000002</v>
      </c>
      <c r="G35" s="5">
        <f>VLOOKUP($B35,'[1]Dati finali'!$B$4:$O$40,'[1]Dati finali'!G$42,FALSE)</f>
        <v>1.0438596491228072</v>
      </c>
      <c r="H35" s="2">
        <f>VLOOKUP($B35,'[1]Dati finali'!$B$4:$O$40,'[1]Dati finali'!H$42,FALSE)</f>
        <v>0.19813043478260869</v>
      </c>
      <c r="I35" s="4">
        <f>VLOOKUP($B35,'[1]Dati finali'!$B$4:$O$40,'[1]Dati finali'!I$42,FALSE)</f>
        <v>0.90727000000000002</v>
      </c>
      <c r="J35">
        <f>VLOOKUP($B35,'[1]Dati finali'!$B$4:$O$40,'[1]Dati finali'!J$42,FALSE)</f>
        <v>91004.175298679198</v>
      </c>
      <c r="K35">
        <f>VLOOKUP($B35,'[1]Dati finali'!$B$4:$O$40,'[1]Dati finali'!K$42,FALSE)</f>
        <v>20</v>
      </c>
      <c r="L35" s="7">
        <f>VLOOKUP($B35,'[1]Dati finali'!$B$4:$O$40,'[1]Dati finali'!L$42,FALSE)</f>
        <v>5509.6559569999999</v>
      </c>
    </row>
    <row r="36" spans="2:12" x14ac:dyDescent="0.35">
      <c r="B36" t="s">
        <v>32</v>
      </c>
      <c r="C36" s="14">
        <f>LN(VLOOKUP($B36,'[1]Dati finali'!$B$4:$Q$40,'[1]Dati finali'!$Q$42,FALSE))</f>
        <v>0.68799434506364143</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finali'!G$42,FALSE)</f>
        <v>1.2456140350877194</v>
      </c>
      <c r="H36" s="2">
        <f>VLOOKUP($B36,'[1]Dati finali'!$B$4:$O$40,'[1]Dati finali'!H$42,FALSE)</f>
        <v>0.57096156310057655</v>
      </c>
      <c r="I36" s="4">
        <f>VLOOKUP($B36,'[1]Dati finali'!$B$4:$O$40,'[1]Dati finali'!I$42,FALSE)</f>
        <v>0.87146000000000001</v>
      </c>
      <c r="J36">
        <f>VLOOKUP($B36,'[1]Dati finali'!$B$4:$O$40,'[1]Dati finali'!J$42,FALSE)</f>
        <v>44042.249785595603</v>
      </c>
      <c r="K36">
        <f>VLOOKUP($B36,'[1]Dati finali'!$B$4:$O$40,'[1]Dati finali'!K$42,FALSE)</f>
        <v>3</v>
      </c>
      <c r="L36" s="7">
        <f>VLOOKUP($B36,'[1]Dati finali'!$B$4:$O$40,'[1]Dati finali'!L$42,FALSE)</f>
        <v>6588.63796</v>
      </c>
    </row>
    <row r="37" spans="2:12" x14ac:dyDescent="0.35">
      <c r="B37" t="s">
        <v>17</v>
      </c>
      <c r="C37" s="14">
        <f>LN(VLOOKUP($B37,'[1]Dati finali'!$B$4:$Q$40,'[1]Dati finali'!$Q$42,FALSE))</f>
        <v>2.1703136911490364</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finali'!G$42,FALSE)</f>
        <v>1.4824561403508774</v>
      </c>
      <c r="H37" s="2">
        <f>VLOOKUP($B37,'[1]Dati finali'!$B$4:$O$40,'[1]Dati finali'!H$42,FALSE)</f>
        <v>0.99986000000000008</v>
      </c>
      <c r="I37" s="4">
        <f>VLOOKUP($B37,'[1]Dati finali'!$B$4:$O$40,'[1]Dati finali'!I$42,FALSE)</f>
        <v>0.93772999999999995</v>
      </c>
      <c r="J37">
        <f>VLOOKUP($B37,'[1]Dati finali'!$B$4:$O$40,'[1]Dati finali'!J$42,FALSE)</f>
        <v>46625.174468334641</v>
      </c>
      <c r="K37">
        <f>VLOOKUP($B37,'[1]Dati finali'!$B$4:$O$40,'[1]Dati finali'!K$42,FALSE)</f>
        <v>2</v>
      </c>
      <c r="L37" s="7">
        <f>VLOOKUP($B37,'[1]Dati finali'!$B$4:$O$40,'[1]Dati finali'!L$42,FALSE)</f>
        <v>7125.3528500000002</v>
      </c>
    </row>
    <row r="38" spans="2:12" x14ac:dyDescent="0.35">
      <c r="B38" t="s">
        <v>25</v>
      </c>
      <c r="C38" s="14">
        <f>LN(VLOOKUP($B38,'[1]Dati finali'!$B$4:$Q$40,'[1]Dati finali'!$Q$42,FALSE))</f>
        <v>2.4655255364410027</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finali'!G$42,FALSE)</f>
        <v>1.56140350877193</v>
      </c>
      <c r="H38" s="2">
        <f>VLOOKUP($B38,'[1]Dati finali'!$B$4:$O$40,'[1]Dati finali'!H$42,FALSE)</f>
        <v>0.97569731543624161</v>
      </c>
      <c r="I38" s="4">
        <f>VLOOKUP($B38,'[1]Dati finali'!$B$4:$O$40,'[1]Dati finali'!I$42,FALSE)</f>
        <v>0.81870999999999994</v>
      </c>
      <c r="J38">
        <f>VLOOKUP($B38,'[1]Dati finali'!$B$4:$O$40,'[1]Dati finali'!J$42,FALSE)</f>
        <v>53872.17663996949</v>
      </c>
      <c r="K38">
        <f>VLOOKUP($B38,'[1]Dati finali'!$B$4:$O$40,'[1]Dati finali'!K$42,FALSE)</f>
        <v>17</v>
      </c>
      <c r="L38" s="7">
        <f>VLOOKUP($B38,'[1]Dati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0.84087947240043281</v>
      </c>
    </row>
    <row r="45" spans="2:12" x14ac:dyDescent="0.35">
      <c r="B45" t="s">
        <v>49</v>
      </c>
      <c r="C45">
        <v>0.70707828710443021</v>
      </c>
    </row>
    <row r="46" spans="2:12" x14ac:dyDescent="0.35">
      <c r="B46" t="s">
        <v>50</v>
      </c>
      <c r="C46">
        <v>0.60162647046202511</v>
      </c>
    </row>
    <row r="47" spans="2:12" x14ac:dyDescent="0.35">
      <c r="B47" t="s">
        <v>51</v>
      </c>
      <c r="C47">
        <v>1.0389833131159925</v>
      </c>
    </row>
    <row r="48" spans="2:12"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65.143800201894209</v>
      </c>
      <c r="E52">
        <v>7.2382000224326895</v>
      </c>
      <c r="F52">
        <v>6.7052262314473419</v>
      </c>
      <c r="G52">
        <v>7.5300469116323912E-5</v>
      </c>
    </row>
    <row r="53" spans="2:10" x14ac:dyDescent="0.35">
      <c r="B53" t="s">
        <v>55</v>
      </c>
      <c r="C53">
        <v>25</v>
      </c>
      <c r="D53">
        <v>26.987158123337114</v>
      </c>
      <c r="E53">
        <v>1.0794863249334845</v>
      </c>
    </row>
    <row r="54" spans="2:10" ht="15" thickBot="1" x14ac:dyDescent="0.4">
      <c r="B54" s="8" t="s">
        <v>56</v>
      </c>
      <c r="C54" s="8">
        <v>34</v>
      </c>
      <c r="D54" s="8">
        <v>92.130958325231319</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-7.8799707263169525</v>
      </c>
      <c r="D57">
        <v>2.0852953229413567</v>
      </c>
      <c r="E57">
        <v>-3.7788272191595738</v>
      </c>
      <c r="F57">
        <v>8.7237387208617017E-4</v>
      </c>
      <c r="G57">
        <v>-12.174716837790815</v>
      </c>
      <c r="H57">
        <v>-3.5852246148430904</v>
      </c>
      <c r="I57">
        <v>-12.174716837790815</v>
      </c>
      <c r="J57">
        <v>-3.5852246148430904</v>
      </c>
    </row>
    <row r="58" spans="2:10" x14ac:dyDescent="0.35">
      <c r="B58" t="s">
        <v>35</v>
      </c>
      <c r="C58">
        <v>0.54272766261146843</v>
      </c>
      <c r="D58">
        <v>2.3497065601176921</v>
      </c>
      <c r="E58">
        <v>0.23097678315384382</v>
      </c>
      <c r="F58">
        <v>0.81921271397073059</v>
      </c>
      <c r="G58">
        <v>-4.2965835856082526</v>
      </c>
      <c r="H58">
        <v>5.3820389108311888</v>
      </c>
      <c r="I58">
        <v>-4.2965835856082526</v>
      </c>
      <c r="J58">
        <v>5.3820389108311888</v>
      </c>
    </row>
    <row r="59" spans="2:10" x14ac:dyDescent="0.35">
      <c r="B59" t="s">
        <v>36</v>
      </c>
      <c r="C59">
        <v>5.9546283309938791E-5</v>
      </c>
      <c r="D59">
        <v>3.2489883439550403E-5</v>
      </c>
      <c r="E59">
        <v>1.8327638331091161</v>
      </c>
      <c r="F59" s="24">
        <v>7.8774554014724149E-2</v>
      </c>
      <c r="G59">
        <v>-7.3678842082761832E-6</v>
      </c>
      <c r="H59">
        <v>1.2646045082815376E-4</v>
      </c>
      <c r="I59">
        <v>-7.3678842082761832E-6</v>
      </c>
      <c r="J59">
        <v>1.2646045082815376E-4</v>
      </c>
    </row>
    <row r="60" spans="2:10" x14ac:dyDescent="0.35">
      <c r="B60" t="s">
        <v>37</v>
      </c>
      <c r="C60">
        <v>3.4688567442970477</v>
      </c>
      <c r="D60">
        <v>4.0945334017535808</v>
      </c>
      <c r="E60">
        <v>0.84719219601711582</v>
      </c>
      <c r="F60">
        <v>0.40492566954282661</v>
      </c>
      <c r="G60">
        <v>-4.9639926521505586</v>
      </c>
      <c r="H60">
        <v>11.901706140744654</v>
      </c>
      <c r="I60">
        <v>-4.9639926521505586</v>
      </c>
      <c r="J60">
        <v>11.901706140744654</v>
      </c>
    </row>
    <row r="61" spans="2:10" x14ac:dyDescent="0.35">
      <c r="B61" t="s">
        <v>39</v>
      </c>
      <c r="C61">
        <v>0.77045892012111772</v>
      </c>
      <c r="D61">
        <v>1.1872085266839956</v>
      </c>
      <c r="E61">
        <v>0.64896680136984397</v>
      </c>
      <c r="F61">
        <v>0.52227747416064929</v>
      </c>
      <c r="G61">
        <v>-1.6746428107420135</v>
      </c>
      <c r="H61">
        <v>3.2155606509842487</v>
      </c>
      <c r="I61">
        <v>-1.6746428107420135</v>
      </c>
      <c r="J61">
        <v>3.2155606509842487</v>
      </c>
    </row>
    <row r="62" spans="2:10" x14ac:dyDescent="0.35">
      <c r="B62" t="s">
        <v>40</v>
      </c>
      <c r="C62">
        <v>1.761060599894412</v>
      </c>
      <c r="D62">
        <v>1.0763202771801887</v>
      </c>
      <c r="E62">
        <v>1.636186400304702</v>
      </c>
      <c r="F62">
        <v>0.11432973274911218</v>
      </c>
      <c r="G62">
        <v>-0.45566250606830216</v>
      </c>
      <c r="H62">
        <v>3.9777837058571262</v>
      </c>
      <c r="I62">
        <v>-0.45566250606830216</v>
      </c>
      <c r="J62">
        <v>3.9777837058571262</v>
      </c>
    </row>
    <row r="63" spans="2:10" x14ac:dyDescent="0.35">
      <c r="B63" t="s">
        <v>41</v>
      </c>
      <c r="C63">
        <v>2.0809213615318822</v>
      </c>
      <c r="D63">
        <v>2.0126215830958474</v>
      </c>
      <c r="E63">
        <v>1.0339357279131307</v>
      </c>
      <c r="F63">
        <v>0.31106494608454516</v>
      </c>
      <c r="G63">
        <v>-2.0641503809573902</v>
      </c>
      <c r="H63">
        <v>6.2259931040211551</v>
      </c>
      <c r="I63">
        <v>-2.0641503809573902</v>
      </c>
      <c r="J63">
        <v>6.2259931040211551</v>
      </c>
    </row>
    <row r="64" spans="2:10" x14ac:dyDescent="0.35">
      <c r="B64" t="s">
        <v>42</v>
      </c>
      <c r="C64">
        <v>4.4769071092887604E-5</v>
      </c>
      <c r="D64">
        <v>1.5722295743356633E-5</v>
      </c>
      <c r="E64">
        <v>2.8474894394353649</v>
      </c>
      <c r="F64" s="17">
        <v>8.683037743113001E-3</v>
      </c>
      <c r="G64">
        <v>1.2388396871655552E-5</v>
      </c>
      <c r="H64">
        <v>7.7149745314119655E-5</v>
      </c>
      <c r="I64">
        <v>1.2388396871655552E-5</v>
      </c>
      <c r="J64">
        <v>7.7149745314119655E-5</v>
      </c>
    </row>
    <row r="65" spans="2:10" x14ac:dyDescent="0.35">
      <c r="B65" t="s">
        <v>43</v>
      </c>
      <c r="C65">
        <v>2.1495677565051788E-2</v>
      </c>
      <c r="D65">
        <v>1.0323133236115506E-2</v>
      </c>
      <c r="E65">
        <v>2.0822822948607413</v>
      </c>
      <c r="F65" s="17">
        <v>4.7705909172543921E-2</v>
      </c>
      <c r="G65">
        <v>2.3478668006299275E-4</v>
      </c>
      <c r="H65">
        <v>4.2756568450040583E-2</v>
      </c>
      <c r="I65">
        <v>2.3478668006299275E-4</v>
      </c>
      <c r="J65">
        <v>4.2756568450040583E-2</v>
      </c>
    </row>
    <row r="66" spans="2:10" ht="15" thickBot="1" x14ac:dyDescent="0.4">
      <c r="B66" s="8" t="s">
        <v>45</v>
      </c>
      <c r="C66" s="8">
        <v>-1.7420744563775207E-5</v>
      </c>
      <c r="D66" s="8">
        <v>2.5498125640247287E-4</v>
      </c>
      <c r="E66" s="8">
        <v>-6.8321667284741858E-2</v>
      </c>
      <c r="F66" s="8">
        <v>0.94607309733421374</v>
      </c>
      <c r="G66" s="8">
        <v>-5.4256447235414163E-4</v>
      </c>
      <c r="H66" s="8">
        <v>5.0772298322659124E-4</v>
      </c>
      <c r="I66" s="8">
        <v>-5.4256447235414163E-4</v>
      </c>
      <c r="J66" s="8">
        <v>5.0772298322659124E-4</v>
      </c>
    </row>
    <row r="70" spans="2:10" x14ac:dyDescent="0.35">
      <c r="B70" t="s">
        <v>70</v>
      </c>
    </row>
    <row r="71" spans="2:10" ht="15" thickBot="1" x14ac:dyDescent="0.4"/>
    <row r="72" spans="2:10" x14ac:dyDescent="0.35">
      <c r="B72" s="9" t="s">
        <v>71</v>
      </c>
      <c r="C72" s="9" t="s">
        <v>90</v>
      </c>
      <c r="D72" s="9" t="s">
        <v>73</v>
      </c>
    </row>
    <row r="73" spans="2:10" x14ac:dyDescent="0.35">
      <c r="B73">
        <v>1</v>
      </c>
      <c r="C73">
        <v>-3.0836237891051654</v>
      </c>
      <c r="D73">
        <v>-1.0272488031623057</v>
      </c>
    </row>
    <row r="74" spans="2:10" x14ac:dyDescent="0.35">
      <c r="B74">
        <v>2</v>
      </c>
      <c r="C74">
        <v>-2.1423397787906509</v>
      </c>
      <c r="D74">
        <v>-1.8942661083932735</v>
      </c>
    </row>
    <row r="75" spans="2:10" x14ac:dyDescent="0.35">
      <c r="B75">
        <v>3</v>
      </c>
      <c r="C75">
        <v>-2.8716001861155207</v>
      </c>
      <c r="D75">
        <v>-1.0867418400289264</v>
      </c>
    </row>
    <row r="76" spans="2:10" x14ac:dyDescent="0.35">
      <c r="B76">
        <v>4</v>
      </c>
      <c r="C76">
        <v>-2.3195201735823874</v>
      </c>
      <c r="D76">
        <v>-1.3650263152317077</v>
      </c>
    </row>
    <row r="77" spans="2:10" x14ac:dyDescent="0.35">
      <c r="B77">
        <v>5</v>
      </c>
      <c r="C77">
        <v>-2.9023653545147923</v>
      </c>
      <c r="D77">
        <v>-0.74564578723002883</v>
      </c>
    </row>
    <row r="78" spans="2:10" x14ac:dyDescent="0.35">
      <c r="B78">
        <v>6</v>
      </c>
      <c r="C78">
        <v>-3.1032171604009582</v>
      </c>
      <c r="D78">
        <v>-0.12749601803765387</v>
      </c>
    </row>
    <row r="79" spans="2:10" x14ac:dyDescent="0.35">
      <c r="B79">
        <v>7</v>
      </c>
      <c r="C79">
        <v>-2.3088213815712284</v>
      </c>
      <c r="D79">
        <v>-0.64688272421285431</v>
      </c>
    </row>
    <row r="80" spans="2:10" x14ac:dyDescent="0.35">
      <c r="B80">
        <v>8</v>
      </c>
      <c r="C80">
        <v>-2.4377196054067714</v>
      </c>
      <c r="D80">
        <v>-0.38435093517857277</v>
      </c>
    </row>
    <row r="81" spans="2:4" x14ac:dyDescent="0.35">
      <c r="B81">
        <v>9</v>
      </c>
      <c r="C81">
        <v>-2.8439746813635738</v>
      </c>
      <c r="D81">
        <v>0.21881110394976799</v>
      </c>
    </row>
    <row r="82" spans="2:4" x14ac:dyDescent="0.35">
      <c r="B82">
        <v>10</v>
      </c>
      <c r="C82">
        <v>-1.455146153743494</v>
      </c>
      <c r="D82">
        <v>-1.075572773551368</v>
      </c>
    </row>
    <row r="83" spans="2:4" x14ac:dyDescent="0.35">
      <c r="B83">
        <v>11</v>
      </c>
      <c r="C83">
        <v>-2.272369156452585</v>
      </c>
      <c r="D83">
        <v>-0.20540012998624002</v>
      </c>
    </row>
    <row r="84" spans="2:4" x14ac:dyDescent="0.35">
      <c r="B84">
        <v>12</v>
      </c>
      <c r="C84">
        <v>-2.0858610671139086</v>
      </c>
      <c r="D84">
        <v>-8.6512184828084759E-2</v>
      </c>
    </row>
    <row r="85" spans="2:4" x14ac:dyDescent="0.35">
      <c r="B85">
        <v>13</v>
      </c>
      <c r="C85">
        <v>-3.0536330133322078</v>
      </c>
      <c r="D85">
        <v>0.90595941198453867</v>
      </c>
    </row>
    <row r="86" spans="2:4" x14ac:dyDescent="0.35">
      <c r="B86">
        <v>14</v>
      </c>
      <c r="C86">
        <v>-1.8556390775037481</v>
      </c>
      <c r="D86">
        <v>2.2584514084308394E-2</v>
      </c>
    </row>
    <row r="87" spans="2:4" x14ac:dyDescent="0.35">
      <c r="B87">
        <v>15</v>
      </c>
      <c r="C87">
        <v>-0.53448334827860366</v>
      </c>
      <c r="D87">
        <v>-1.0935339100902008</v>
      </c>
    </row>
    <row r="88" spans="2:4" x14ac:dyDescent="0.35">
      <c r="B88">
        <v>16</v>
      </c>
      <c r="C88">
        <v>-0.3370251871483595</v>
      </c>
      <c r="D88">
        <v>-1.1773488981128377</v>
      </c>
    </row>
    <row r="89" spans="2:4" x14ac:dyDescent="0.35">
      <c r="B89">
        <v>17</v>
      </c>
      <c r="C89">
        <v>-2.7952197663668601</v>
      </c>
      <c r="D89">
        <v>1.4305844136437198</v>
      </c>
    </row>
    <row r="90" spans="2:4" x14ac:dyDescent="0.35">
      <c r="B90">
        <v>18</v>
      </c>
      <c r="C90">
        <v>-0.93801025524143467</v>
      </c>
      <c r="D90">
        <v>-0.31438751109939145</v>
      </c>
    </row>
    <row r="91" spans="2:4" x14ac:dyDescent="0.35">
      <c r="B91">
        <v>19</v>
      </c>
      <c r="C91">
        <v>-2.0413624473378755</v>
      </c>
      <c r="D91">
        <v>1.1536841127257691</v>
      </c>
    </row>
    <row r="92" spans="2:4" x14ac:dyDescent="0.35">
      <c r="B92">
        <v>20</v>
      </c>
      <c r="C92">
        <v>-2.1389388656164812</v>
      </c>
      <c r="D92">
        <v>1.2657792112573647</v>
      </c>
    </row>
    <row r="93" spans="2:4" x14ac:dyDescent="0.35">
      <c r="B93">
        <v>21</v>
      </c>
      <c r="C93">
        <v>-0.97481321607386617</v>
      </c>
      <c r="D93">
        <v>0.12314837723789107</v>
      </c>
    </row>
    <row r="94" spans="2:4" x14ac:dyDescent="0.35">
      <c r="B94">
        <v>22</v>
      </c>
      <c r="C94">
        <v>-0.70770908030339319</v>
      </c>
      <c r="D94">
        <v>-8.1077498807717863E-2</v>
      </c>
    </row>
    <row r="95" spans="2:4" x14ac:dyDescent="0.35">
      <c r="B95">
        <v>23</v>
      </c>
      <c r="C95">
        <v>-0.7593882493001719</v>
      </c>
      <c r="D95">
        <v>0.13661508692818503</v>
      </c>
    </row>
    <row r="96" spans="2:4" x14ac:dyDescent="0.35">
      <c r="B96">
        <v>24</v>
      </c>
      <c r="C96">
        <v>-1.958958453996932</v>
      </c>
      <c r="D96">
        <v>1.3603014994045339</v>
      </c>
    </row>
    <row r="97" spans="2:4" x14ac:dyDescent="0.35">
      <c r="B97">
        <v>25</v>
      </c>
      <c r="C97">
        <v>-0.98245723736472845</v>
      </c>
      <c r="D97">
        <v>0.39243575565138922</v>
      </c>
    </row>
    <row r="98" spans="2:4" x14ac:dyDescent="0.35">
      <c r="B98">
        <v>26</v>
      </c>
      <c r="C98">
        <v>-1.1438954005582331</v>
      </c>
      <c r="D98">
        <v>0.6478929545627623</v>
      </c>
    </row>
    <row r="99" spans="2:4" x14ac:dyDescent="0.35">
      <c r="B99">
        <v>27</v>
      </c>
      <c r="C99">
        <v>-0.65840334712542226</v>
      </c>
      <c r="D99">
        <v>0.22408406784094559</v>
      </c>
    </row>
    <row r="100" spans="2:4" x14ac:dyDescent="0.35">
      <c r="B100">
        <v>28</v>
      </c>
      <c r="C100">
        <v>-1.7079793680404685</v>
      </c>
      <c r="D100">
        <v>1.3953566601754306</v>
      </c>
    </row>
    <row r="101" spans="2:4" x14ac:dyDescent="0.35">
      <c r="B101">
        <v>29</v>
      </c>
      <c r="C101">
        <v>-0.837158460612624</v>
      </c>
      <c r="D101">
        <v>0.64360254678142381</v>
      </c>
    </row>
    <row r="102" spans="2:4" x14ac:dyDescent="0.35">
      <c r="B102">
        <v>30</v>
      </c>
      <c r="C102">
        <v>-0.29520453558787479</v>
      </c>
      <c r="D102">
        <v>0.28749513184174058</v>
      </c>
    </row>
    <row r="103" spans="2:4" x14ac:dyDescent="0.35">
      <c r="B103">
        <v>31</v>
      </c>
      <c r="C103">
        <v>-0.25928244793340127</v>
      </c>
      <c r="D103">
        <v>0.51324497102201616</v>
      </c>
    </row>
    <row r="104" spans="2:4" x14ac:dyDescent="0.35">
      <c r="B104">
        <v>32</v>
      </c>
      <c r="C104">
        <v>1.1751175288339146</v>
      </c>
      <c r="D104">
        <v>-0.67140532150546672</v>
      </c>
    </row>
    <row r="105" spans="2:4" x14ac:dyDescent="0.35">
      <c r="B105">
        <v>33</v>
      </c>
      <c r="C105">
        <v>-0.46834745061067201</v>
      </c>
      <c r="D105">
        <v>1.1563417956743134</v>
      </c>
    </row>
    <row r="106" spans="2:4" x14ac:dyDescent="0.35">
      <c r="B106">
        <v>34</v>
      </c>
      <c r="C106">
        <v>2.9572166128165551</v>
      </c>
      <c r="D106">
        <v>-0.78690292166751874</v>
      </c>
    </row>
    <row r="107" spans="2:4" ht="15" thickBot="1" x14ac:dyDescent="0.4">
      <c r="B107" s="8">
        <v>35</v>
      </c>
      <c r="C107" s="8">
        <v>1.5736474700830454</v>
      </c>
      <c r="D107" s="8">
        <v>0.8918780663579573</v>
      </c>
    </row>
    <row r="108" spans="2:4" x14ac:dyDescent="0.35">
      <c r="B108">
        <v>36</v>
      </c>
      <c r="C108">
        <v>3.3073220583021214</v>
      </c>
      <c r="D108">
        <v>-1.1370083671530851</v>
      </c>
    </row>
    <row r="109" spans="2:4" ht="15" thickBot="1" x14ac:dyDescent="0.4">
      <c r="B109" s="8">
        <v>37</v>
      </c>
      <c r="C109" s="8">
        <v>0.72604689963849256</v>
      </c>
      <c r="D109" s="8">
        <v>1.7394786368025101</v>
      </c>
    </row>
  </sheetData>
  <conditionalFormatting sqref="B4:C38">
    <cfRule type="cellIs" dxfId="13" priority="2" operator="equal">
      <formula>0</formula>
    </cfRule>
  </conditionalFormatting>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3A491-CD41-46F1-8EA9-96ED11B6268E}">
  <dimension ref="B1:L108"/>
  <sheetViews>
    <sheetView topLeftCell="A29" workbookViewId="0">
      <selection activeCell="B48" sqref="B48"/>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94</v>
      </c>
    </row>
    <row r="3" spans="2:12" ht="48" x14ac:dyDescent="0.35">
      <c r="C3" s="1" t="s">
        <v>91</v>
      </c>
      <c r="D3" s="1" t="s">
        <v>35</v>
      </c>
      <c r="E3" s="1" t="s">
        <v>36</v>
      </c>
      <c r="F3" s="1" t="s">
        <v>37</v>
      </c>
      <c r="G3" s="1" t="s">
        <v>39</v>
      </c>
      <c r="H3" s="1" t="s">
        <v>40</v>
      </c>
      <c r="I3" s="1" t="s">
        <v>41</v>
      </c>
      <c r="J3" s="1" t="s">
        <v>42</v>
      </c>
      <c r="K3" s="1" t="s">
        <v>43</v>
      </c>
      <c r="L3" s="1" t="s">
        <v>45</v>
      </c>
    </row>
    <row r="4" spans="2:12" x14ac:dyDescent="0.35">
      <c r="B4" t="s">
        <v>7</v>
      </c>
      <c r="C4" s="14">
        <f>LN(VLOOKUP($B4,'[1]Dati finali'!$B$4:$R$40,'[1]Dati finali'!$R$42,FALSE))</f>
        <v>-4.6748080413474105</v>
      </c>
      <c r="D4" s="2">
        <f>VLOOKUP($B4,'[1]Dati finali'!$B$4:$O$40,'[1]Dati finali'!C$42,FALSE)</f>
        <v>0.27800000000000002</v>
      </c>
      <c r="E4" s="6">
        <f>VLOOKUP($B4,'[1]Dati finali'!$B$4:$O$40,'[1]Dati finali'!D$42,FALSE)</f>
        <v>4708.9274575723102</v>
      </c>
      <c r="F4" s="5">
        <f>VLOOKUP($B4,'[1]Dati finali'!$B$4:$O$40,'[1]Dati finali'!E$42,FALSE)</f>
        <v>9.69E-2</v>
      </c>
      <c r="G4" s="5">
        <f>VLOOKUP($B4,'[1]Dati finali'!$B$4:$O$40,'[1]Dati finali'!G$42,FALSE)</f>
        <v>0.97368421052631593</v>
      </c>
      <c r="H4" s="2">
        <f>VLOOKUP($B4,'[1]Dati finali'!$B$4:$O$40,'[1]Dati finali'!H$42,FALSE)</f>
        <v>0.15651982378854626</v>
      </c>
      <c r="I4" s="4">
        <f>VLOOKUP($B4,'[1]Dati finali'!$B$4:$O$40,'[1]Dati finali'!I$42,FALSE)</f>
        <v>0.74668999999999996</v>
      </c>
      <c r="J4">
        <f>VLOOKUP($B4,'[1]Dati finali'!$B$4:$O$40,'[1]Dati finali'!J$42,FALSE)</f>
        <v>18375.433481661283</v>
      </c>
      <c r="K4">
        <f>VLOOKUP($B4,'[1]Dati finali'!$B$4:$O$40,'[1]Dati finali'!K$42,FALSE)</f>
        <v>33</v>
      </c>
      <c r="L4" s="7">
        <f>VLOOKUP($B4,'[1]Dati finali'!$B$4:$O$40,'[1]Dati finali'!L$42,FALSE)</f>
        <v>4747.1506650000001</v>
      </c>
    </row>
    <row r="5" spans="2:12" x14ac:dyDescent="0.35">
      <c r="B5" t="s">
        <v>28</v>
      </c>
      <c r="C5" s="14">
        <f>LN(VLOOKUP($B5,'[1]Dati finali'!$B$4:$R$40,'[1]Dati finali'!$R$42,FALSE))</f>
        <v>-4.435860451892669</v>
      </c>
      <c r="D5" s="2">
        <f>VLOOKUP($B5,'[1]Dati finali'!$B$4:$O$40,'[1]Dati finali'!C$42,FALSE)</f>
        <v>0.17600000000000002</v>
      </c>
      <c r="E5" s="6">
        <f>VLOOKUP($B5,'[1]Dati finali'!$B$4:$O$40,'[1]Dati finali'!D$42,FALSE)</f>
        <v>2584.4117872644297</v>
      </c>
      <c r="F5" s="5">
        <f>VLOOKUP($B5,'[1]Dati finali'!$B$4:$O$40,'[1]Dati finali'!E$42,FALSE)</f>
        <v>0.12434999999999999</v>
      </c>
      <c r="G5" s="5">
        <f>VLOOKUP($B5,'[1]Dati finali'!$B$4:$O$40,'[1]Dati finali'!G$42,FALSE)</f>
        <v>1.0175438596491229</v>
      </c>
      <c r="H5" s="2">
        <f>VLOOKUP($B5,'[1]Dati finali'!$B$4:$O$40,'[1]Dati finali'!H$42,FALSE)</f>
        <v>0.41427188940092169</v>
      </c>
      <c r="I5" s="4">
        <f>VLOOKUP($B5,'[1]Dati finali'!$B$4:$O$40,'[1]Dati finali'!I$42,FALSE)</f>
        <v>0.53935999999999995</v>
      </c>
      <c r="J5">
        <f>VLOOKUP($B5,'[1]Dati finali'!$B$4:$O$40,'[1]Dati finali'!J$42,FALSE)</f>
        <v>23383.132051156193</v>
      </c>
      <c r="K5">
        <f>VLOOKUP($B5,'[1]Dati finali'!$B$4:$O$40,'[1]Dati finali'!K$42,FALSE)</f>
        <v>34</v>
      </c>
      <c r="L5" s="7">
        <f>VLOOKUP($B5,'[1]Dati finali'!$B$4:$O$40,'[1]Dati finali'!L$42,FALSE)</f>
        <v>4935.9262470000003</v>
      </c>
    </row>
    <row r="6" spans="2:12" x14ac:dyDescent="0.35">
      <c r="B6" t="s">
        <v>21</v>
      </c>
      <c r="C6" s="14">
        <f>LN(VLOOKUP($B6,'[1]Dati finali'!$B$4:$R$40,'[1]Dati finali'!$R$42,FALSE))</f>
        <v>-4.0554060677447836</v>
      </c>
      <c r="D6" s="2">
        <f>VLOOKUP($B6,'[1]Dati finali'!$B$4:$O$40,'[1]Dati finali'!C$42,FALSE)</f>
        <v>0.40299999999999997</v>
      </c>
      <c r="E6" s="6">
        <f>VLOOKUP($B6,'[1]Dati finali'!$B$4:$O$40,'[1]Dati finali'!D$42,FALSE)</f>
        <v>3821.1451704373976</v>
      </c>
      <c r="F6" s="5">
        <f>VLOOKUP($B6,'[1]Dati finali'!$B$4:$O$40,'[1]Dati finali'!E$42,FALSE)</f>
        <v>0.11115</v>
      </c>
      <c r="G6" s="5">
        <f>VLOOKUP($B6,'[1]Dati finali'!$B$4:$O$40,'[1]Dati finali'!G$42,FALSE)</f>
        <v>1.0175438596491229</v>
      </c>
      <c r="H6" s="2">
        <f>VLOOKUP($B6,'[1]Dati finali'!$B$4:$O$40,'[1]Dati finali'!H$42,FALSE)</f>
        <v>0.48558139534883721</v>
      </c>
      <c r="I6" s="4">
        <f>VLOOKUP($B6,'[1]Dati finali'!$B$4:$O$40,'[1]Dati finali'!I$42,FALSE)</f>
        <v>0.67516000000000009</v>
      </c>
      <c r="J6">
        <f>VLOOKUP($B6,'[1]Dati finali'!$B$4:$O$40,'[1]Dati finali'!J$42,FALSE)</f>
        <v>28945.214455971793</v>
      </c>
      <c r="K6">
        <f>VLOOKUP($B6,'[1]Dati finali'!$B$4:$O$40,'[1]Dati finali'!K$42,FALSE)</f>
        <v>23</v>
      </c>
      <c r="L6" s="7">
        <f>VLOOKUP($B6,'[1]Dati finali'!$B$4:$O$40,'[1]Dati finali'!L$42,FALSE)</f>
        <v>6066.7289979999996</v>
      </c>
    </row>
    <row r="7" spans="2:12" x14ac:dyDescent="0.35">
      <c r="B7" t="s">
        <v>26</v>
      </c>
      <c r="C7" s="14">
        <f>LN(VLOOKUP($B7,'[1]Dati finali'!$B$4:$R$40,'[1]Dati finali'!$R$42,FALSE))</f>
        <v>-4.3813906693328919</v>
      </c>
      <c r="D7" s="2">
        <f>VLOOKUP($B7,'[1]Dati finali'!$B$4:$O$40,'[1]Dati finali'!C$42,FALSE)</f>
        <v>0.29899999999999999</v>
      </c>
      <c r="E7" s="6">
        <f>VLOOKUP($B7,'[1]Dati finali'!$B$4:$O$40,'[1]Dati finali'!D$42,FALSE)</f>
        <v>3971.7997613105531</v>
      </c>
      <c r="F7" s="5">
        <f>VLOOKUP($B7,'[1]Dati finali'!$B$4:$O$40,'[1]Dati finali'!E$42,FALSE)</f>
        <v>0.1454</v>
      </c>
      <c r="G7" s="5">
        <f>VLOOKUP($B7,'[1]Dati finali'!$B$4:$O$40,'[1]Dati finali'!G$42,FALSE)</f>
        <v>0.93859649122807032</v>
      </c>
      <c r="H7" s="2">
        <f>VLOOKUP($B7,'[1]Dati finali'!$B$4:$O$40,'[1]Dati finali'!H$42,FALSE)</f>
        <v>0.13689675870348139</v>
      </c>
      <c r="I7" s="4">
        <f>VLOOKUP($B7,'[1]Dati finali'!$B$4:$O$40,'[1]Dati finali'!I$42,FALSE)</f>
        <v>0.60104999999999997</v>
      </c>
      <c r="J7">
        <f>VLOOKUP($B7,'[1]Dati finali'!$B$4:$O$40,'[1]Dati finali'!J$42,FALSE)</f>
        <v>25545.694362817598</v>
      </c>
      <c r="K7">
        <f>VLOOKUP($B7,'[1]Dati finali'!$B$4:$O$40,'[1]Dati finali'!K$42,FALSE)</f>
        <v>38</v>
      </c>
      <c r="L7" s="7">
        <f>VLOOKUP($B7,'[1]Dati finali'!$B$4:$O$40,'[1]Dati finali'!L$42,FALSE)</f>
        <v>5798.3715529999999</v>
      </c>
    </row>
    <row r="8" spans="2:12" x14ac:dyDescent="0.35">
      <c r="B8" t="s">
        <v>11</v>
      </c>
      <c r="C8" s="14">
        <f>LN(VLOOKUP($B8,'[1]Dati finali'!$B$4:$R$40,'[1]Dati finali'!$R$42,FALSE))</f>
        <v>-3.9238603589985575</v>
      </c>
      <c r="D8" s="2">
        <f>VLOOKUP($B8,'[1]Dati finali'!$B$4:$O$40,'[1]Dati finali'!C$42,FALSE)</f>
        <v>0.39700000000000002</v>
      </c>
      <c r="E8" s="6">
        <f>VLOOKUP($B8,'[1]Dati finali'!$B$4:$O$40,'[1]Dati finali'!D$42,FALSE)</f>
        <v>6732.3674731561114</v>
      </c>
      <c r="F8" s="5">
        <f>VLOOKUP($B8,'[1]Dati finali'!$B$4:$O$40,'[1]Dati finali'!E$42,FALSE)</f>
        <v>0.1263</v>
      </c>
      <c r="G8" s="5">
        <f>VLOOKUP($B8,'[1]Dati finali'!$B$4:$O$40,'[1]Dati finali'!G$42,FALSE)</f>
        <v>1</v>
      </c>
      <c r="H8" s="2">
        <f>VLOOKUP($B8,'[1]Dati finali'!$B$4:$O$40,'[1]Dati finali'!H$42,FALSE)</f>
        <v>0.12391056910569105</v>
      </c>
      <c r="I8" s="4">
        <f>VLOOKUP($B8,'[1]Dati finali'!$B$4:$O$40,'[1]Dati finali'!I$42,FALSE)</f>
        <v>0.68716999999999995</v>
      </c>
      <c r="J8">
        <f>VLOOKUP($B8,'[1]Dati finali'!$B$4:$O$40,'[1]Dati finali'!J$42,FALSE)</f>
        <v>27843.887608341538</v>
      </c>
      <c r="K8">
        <f>VLOOKUP($B8,'[1]Dati finali'!$B$4:$O$40,'[1]Dati finali'!K$42,FALSE)</f>
        <v>8</v>
      </c>
      <c r="L8" s="7">
        <f>VLOOKUP($B8,'[1]Dati finali'!$B$4:$O$40,'[1]Dati finali'!L$42,FALSE)</f>
        <v>6592.3394420000004</v>
      </c>
    </row>
    <row r="9" spans="2:12" x14ac:dyDescent="0.35">
      <c r="B9" t="s">
        <v>20</v>
      </c>
      <c r="C9" s="14">
        <f>LN(VLOOKUP($B9,'[1]Dati finali'!$B$4:$R$40,'[1]Dati finali'!$R$42,FALSE))</f>
        <v>-3.3081447455840269</v>
      </c>
      <c r="D9" s="2">
        <f>VLOOKUP($B9,'[1]Dati finali'!$B$4:$O$40,'[1]Dati finali'!C$42,FALSE)</f>
        <v>0.33899999999999997</v>
      </c>
      <c r="E9" s="6">
        <f>VLOOKUP($B9,'[1]Dati finali'!$B$4:$O$40,'[1]Dati finali'!D$42,FALSE)</f>
        <v>3507.4045206547157</v>
      </c>
      <c r="F9" s="5">
        <f>VLOOKUP($B9,'[1]Dati finali'!$B$4:$O$40,'[1]Dati finali'!E$42,FALSE)</f>
        <v>0.15839999999999999</v>
      </c>
      <c r="G9" s="5">
        <f>VLOOKUP($B9,'[1]Dati finali'!$B$4:$O$40,'[1]Dati finali'!G$42,FALSE)</f>
        <v>1.0175438596491229</v>
      </c>
      <c r="H9" s="2">
        <f>VLOOKUP($B9,'[1]Dati finali'!$B$4:$O$40,'[1]Dati finali'!H$42,FALSE)</f>
        <v>0.54400000000000004</v>
      </c>
      <c r="I9" s="4">
        <f>VLOOKUP($B9,'[1]Dati finali'!$B$4:$O$40,'[1]Dati finali'!I$42,FALSE)</f>
        <v>0.68075000000000008</v>
      </c>
      <c r="J9">
        <f>VLOOKUP($B9,'[1]Dati finali'!$B$4:$O$40,'[1]Dati finali'!J$42,FALSE)</f>
        <v>24735.816612986935</v>
      </c>
      <c r="K9">
        <f>VLOOKUP($B9,'[1]Dati finali'!$B$4:$O$40,'[1]Dati finali'!K$42,FALSE)</f>
        <v>22</v>
      </c>
      <c r="L9" s="7">
        <f>VLOOKUP($B9,'[1]Dati finali'!$B$4:$O$40,'[1]Dati finali'!L$42,FALSE)</f>
        <v>6316.579033</v>
      </c>
    </row>
    <row r="10" spans="2:12" x14ac:dyDescent="0.35">
      <c r="B10" t="s">
        <v>9</v>
      </c>
      <c r="C10" s="14">
        <f>LN(VLOOKUP($B10,'[1]Dati finali'!$B$4:$R$40,'[1]Dati finali'!$R$42,FALSE))</f>
        <v>-3.3042110163524763</v>
      </c>
      <c r="D10" s="2">
        <f>VLOOKUP($B10,'[1]Dati finali'!$B$4:$O$40,'[1]Dati finali'!C$42,FALSE)</f>
        <v>0.23899999999999999</v>
      </c>
      <c r="E10" s="6">
        <f>VLOOKUP($B10,'[1]Dati finali'!$B$4:$O$40,'[1]Dati finali'!D$42,FALSE)</f>
        <v>6258.8910370365938</v>
      </c>
      <c r="F10" s="5">
        <f>VLOOKUP($B10,'[1]Dati finali'!$B$4:$O$40,'[1]Dati finali'!E$42,FALSE)</f>
        <v>0.14629999999999999</v>
      </c>
      <c r="G10" s="5">
        <f>VLOOKUP($B10,'[1]Dati finali'!$B$4:$O$40,'[1]Dati finali'!G$42,FALSE)</f>
        <v>1.0263157894736843</v>
      </c>
      <c r="H10" s="2">
        <f>VLOOKUP($B10,'[1]Dati finali'!$B$4:$O$40,'[1]Dati finali'!H$42,FALSE)</f>
        <v>0.1126530612244898</v>
      </c>
      <c r="I10" s="4">
        <f>VLOOKUP($B10,'[1]Dati finali'!$B$4:$O$40,'[1]Dati finali'!I$42,FALSE)</f>
        <v>0.73675000000000002</v>
      </c>
      <c r="J10">
        <f>VLOOKUP($B10,'[1]Dati finali'!$B$4:$O$40,'[1]Dati finali'!J$42,FALSE)</f>
        <v>31866.010828482387</v>
      </c>
      <c r="K10">
        <f>VLOOKUP($B10,'[1]Dati finali'!$B$4:$O$40,'[1]Dati finali'!K$42,FALSE)</f>
        <v>27</v>
      </c>
      <c r="L10" s="7">
        <f>VLOOKUP($B10,'[1]Dati finali'!$B$4:$O$40,'[1]Dati finali'!L$42,FALSE)</f>
        <v>5561.476705</v>
      </c>
    </row>
    <row r="11" spans="2:12" x14ac:dyDescent="0.35">
      <c r="B11" t="s">
        <v>29</v>
      </c>
      <c r="C11" s="14">
        <f>LN(VLOOKUP($B11,'[1]Dati finali'!$B$4:$R$40,'[1]Dati finali'!$R$42,FALSE))</f>
        <v>-3.2591802347469283</v>
      </c>
      <c r="D11" s="2">
        <f>VLOOKUP($B11,'[1]Dati finali'!$B$4:$O$40,'[1]Dati finali'!C$42,FALSE)</f>
        <v>0.23100000000000001</v>
      </c>
      <c r="E11" s="6">
        <f>VLOOKUP($B11,'[1]Dati finali'!$B$4:$O$40,'[1]Dati finali'!D$42,FALSE)</f>
        <v>5137.0738351939754</v>
      </c>
      <c r="F11" s="5">
        <f>VLOOKUP($B11,'[1]Dati finali'!$B$4:$O$40,'[1]Dati finali'!E$42,FALSE)</f>
        <v>0.14384999999999998</v>
      </c>
      <c r="G11" s="5">
        <f>VLOOKUP($B11,'[1]Dati finali'!$B$4:$O$40,'[1]Dati finali'!G$42,FALSE)</f>
        <v>1.1578947368421053</v>
      </c>
      <c r="H11" s="2">
        <f>VLOOKUP($B11,'[1]Dati finali'!$B$4:$O$40,'[1]Dati finali'!H$42,FALSE)</f>
        <v>0.24461254612546127</v>
      </c>
      <c r="I11" s="4">
        <f>VLOOKUP($B11,'[1]Dati finali'!$B$4:$O$40,'[1]Dati finali'!I$42,FALSE)</f>
        <v>0.53750999999999993</v>
      </c>
      <c r="J11">
        <f>VLOOKUP($B11,'[1]Dati finali'!$B$4:$O$40,'[1]Dati finali'!J$42,FALSE)</f>
        <v>27733.754503235035</v>
      </c>
      <c r="K11">
        <f>VLOOKUP($B11,'[1]Dati finali'!$B$4:$O$40,'[1]Dati finali'!K$42,FALSE)</f>
        <v>24</v>
      </c>
      <c r="L11" s="7">
        <f>VLOOKUP($B11,'[1]Dati finali'!$B$4:$O$40,'[1]Dati finali'!L$42,FALSE)</f>
        <v>5348.64149</v>
      </c>
    </row>
    <row r="12" spans="2:12" x14ac:dyDescent="0.35">
      <c r="B12" t="s">
        <v>19</v>
      </c>
      <c r="C12" s="14">
        <f>LN(VLOOKUP($B12,'[1]Dati finali'!$B$4:$R$40,'[1]Dati finali'!$R$42,FALSE))</f>
        <v>-3.432080166943432</v>
      </c>
      <c r="D12" s="2">
        <f>VLOOKUP($B12,'[1]Dati finali'!$B$4:$O$40,'[1]Dati finali'!C$42,FALSE)</f>
        <v>0.187</v>
      </c>
      <c r="E12" s="6">
        <f>VLOOKUP($B12,'[1]Dati finali'!$B$4:$O$40,'[1]Dati finali'!D$42,FALSE)</f>
        <v>5002.4066798773592</v>
      </c>
      <c r="F12" s="5">
        <f>VLOOKUP($B12,'[1]Dati finali'!$B$4:$O$40,'[1]Dati finali'!E$42,FALSE)</f>
        <v>0.21060000000000001</v>
      </c>
      <c r="G12" s="5">
        <f>VLOOKUP($B12,'[1]Dati finali'!$B$4:$O$40,'[1]Dati finali'!G$42,FALSE)</f>
        <v>1.4122807017543861</v>
      </c>
      <c r="H12" s="2">
        <f>VLOOKUP($B12,'[1]Dati finali'!$B$4:$O$40,'[1]Dati finali'!H$42,FALSE)</f>
        <v>0.37279399585921325</v>
      </c>
      <c r="I12" s="4">
        <f>VLOOKUP($B12,'[1]Dati finali'!$B$4:$O$40,'[1]Dati finali'!I$42,FALSE)</f>
        <v>0.70144000000000006</v>
      </c>
      <c r="J12">
        <f>VLOOKUP($B12,'[1]Dati finali'!$B$4:$O$40,'[1]Dati finali'!J$42,FALSE)</f>
        <v>34585.035786649052</v>
      </c>
      <c r="K12">
        <f>VLOOKUP($B12,'[1]Dati finali'!$B$4:$O$40,'[1]Dati finali'!K$42,FALSE)</f>
        <v>29</v>
      </c>
      <c r="L12" s="7">
        <f>VLOOKUP($B12,'[1]Dati finali'!$B$4:$O$40,'[1]Dati finali'!L$42,FALSE)</f>
        <v>4652.762874</v>
      </c>
    </row>
    <row r="13" spans="2:12" x14ac:dyDescent="0.35">
      <c r="B13" t="s">
        <v>8</v>
      </c>
      <c r="C13" s="14">
        <f>LN(VLOOKUP($B13,'[1]Dati finali'!$B$4:$R$40,'[1]Dati finali'!$R$42,FALSE))</f>
        <v>-3.2886995026551538</v>
      </c>
      <c r="D13" s="2">
        <f>VLOOKUP($B13,'[1]Dati finali'!$B$4:$O$40,'[1]Dati finali'!C$42,FALSE)</f>
        <v>0.42499999999999999</v>
      </c>
      <c r="E13" s="6">
        <f>VLOOKUP($B13,'[1]Dati finali'!$B$4:$O$40,'[1]Dati finali'!D$42,FALSE)</f>
        <v>3624.8957527885314</v>
      </c>
      <c r="F13" s="5">
        <f>VLOOKUP($B13,'[1]Dati finali'!$B$4:$O$40,'[1]Dati finali'!E$42,FALSE)</f>
        <v>0.18445</v>
      </c>
      <c r="G13" s="5">
        <f>VLOOKUP($B13,'[1]Dati finali'!$B$4:$O$40,'[1]Dati finali'!G$42,FALSE)</f>
        <v>1.0789473684210527</v>
      </c>
      <c r="H13" s="2">
        <f>VLOOKUP($B13,'[1]Dati finali'!$B$4:$O$40,'[1]Dati finali'!H$42,FALSE)</f>
        <v>8.6530612244897956E-2</v>
      </c>
      <c r="I13" s="4">
        <f>VLOOKUP($B13,'[1]Dati finali'!$B$4:$O$40,'[1]Dati finali'!I$42,FALSE)</f>
        <v>0.66835999999999995</v>
      </c>
      <c r="J13">
        <f>VLOOKUP($B13,'[1]Dati finali'!$B$4:$O$40,'[1]Dati finali'!J$42,FALSE)</f>
        <v>30266.202047392988</v>
      </c>
      <c r="K13">
        <f>VLOOKUP($B13,'[1]Dati finali'!$B$4:$O$40,'[1]Dati finali'!K$42,FALSE)</f>
        <v>40</v>
      </c>
      <c r="L13" s="7">
        <f>VLOOKUP($B13,'[1]Dati finali'!$B$4:$O$40,'[1]Dati finali'!L$42,FALSE)</f>
        <v>3905.06351</v>
      </c>
    </row>
    <row r="14" spans="2:12" x14ac:dyDescent="0.35">
      <c r="B14" t="s">
        <v>23</v>
      </c>
      <c r="C14" s="14">
        <f>LN(VLOOKUP($B14,'[1]Dati finali'!$B$4:$R$40,'[1]Dati finali'!$R$42,FALSE))</f>
        <v>-2.2714641545862242</v>
      </c>
      <c r="D14" s="2">
        <f>VLOOKUP($B14,'[1]Dati finali'!$B$4:$O$40,'[1]Dati finali'!C$42,FALSE)</f>
        <v>0.23899999999999999</v>
      </c>
      <c r="E14" s="6">
        <f>VLOOKUP($B14,'[1]Dati finali'!$B$4:$O$40,'[1]Dati finali'!D$42,FALSE)</f>
        <v>4924.5440194404428</v>
      </c>
      <c r="F14" s="5">
        <f>VLOOKUP($B14,'[1]Dati finali'!$B$4:$O$40,'[1]Dati finali'!E$42,FALSE)</f>
        <v>0.1313</v>
      </c>
      <c r="G14" s="5">
        <f>VLOOKUP($B14,'[1]Dati finali'!$B$4:$O$40,'[1]Dati finali'!G$42,FALSE)</f>
        <v>1.192982456140351</v>
      </c>
      <c r="H14" s="2">
        <f>VLOOKUP($B14,'[1]Dati finali'!$B$4:$O$40,'[1]Dati finali'!H$42,FALSE)</f>
        <v>0.16675000000000001</v>
      </c>
      <c r="I14" s="4">
        <f>VLOOKUP($B14,'[1]Dati finali'!$B$4:$O$40,'[1]Dati finali'!I$42,FALSE)</f>
        <v>0.94546000000000008</v>
      </c>
      <c r="J14">
        <f>VLOOKUP($B14,'[1]Dati finali'!$B$4:$O$40,'[1]Dati finali'!J$42,FALSE)</f>
        <v>35994.860216078843</v>
      </c>
      <c r="K14">
        <f>VLOOKUP($B14,'[1]Dati finali'!$B$4:$O$40,'[1]Dati finali'!K$42,FALSE)</f>
        <v>9</v>
      </c>
      <c r="L14" s="7">
        <f>VLOOKUP($B14,'[1]Dati finali'!$B$4:$O$40,'[1]Dati finali'!L$42,FALSE)</f>
        <v>3986.496114</v>
      </c>
    </row>
    <row r="15" spans="2:12" x14ac:dyDescent="0.35">
      <c r="B15" t="s">
        <v>16</v>
      </c>
      <c r="C15" s="14">
        <f>LN(VLOOKUP($B15,'[1]Dati finali'!$B$4:$R$40,'[1]Dati finali'!$R$42,FALSE))</f>
        <v>-2.5641447637637311</v>
      </c>
      <c r="D15" s="2">
        <f>VLOOKUP($B15,'[1]Dati finali'!$B$4:$O$40,'[1]Dati finali'!C$42,FALSE)</f>
        <v>0.24100000000000002</v>
      </c>
      <c r="E15" s="6">
        <f>VLOOKUP($B15,'[1]Dati finali'!$B$4:$O$40,'[1]Dati finali'!D$42,FALSE)</f>
        <v>3965.9582334833499</v>
      </c>
      <c r="F15" s="5">
        <f>VLOOKUP($B15,'[1]Dati finali'!$B$4:$O$40,'[1]Dati finali'!E$42,FALSE)</f>
        <v>0.11294999999999999</v>
      </c>
      <c r="G15" s="5">
        <f>VLOOKUP($B15,'[1]Dati finali'!$B$4:$O$40,'[1]Dati finali'!G$42,FALSE)</f>
        <v>1.0350877192982457</v>
      </c>
      <c r="H15" s="2">
        <f>VLOOKUP($B15,'[1]Dati finali'!$B$4:$O$40,'[1]Dati finali'!H$42,FALSE)</f>
        <v>0.10078369905956112</v>
      </c>
      <c r="I15" s="4">
        <f>VLOOKUP($B15,'[1]Dati finali'!$B$4:$O$40,'[1]Dati finali'!I$42,FALSE)</f>
        <v>0.71062000000000003</v>
      </c>
      <c r="J15">
        <f>VLOOKUP($B15,'[1]Dati finali'!$B$4:$O$40,'[1]Dati finali'!J$42,FALSE)</f>
        <v>24656.045439859558</v>
      </c>
      <c r="K15">
        <f>VLOOKUP($B15,'[1]Dati finali'!$B$4:$O$40,'[1]Dati finali'!K$42,FALSE)</f>
        <v>28</v>
      </c>
      <c r="L15" s="7">
        <f>VLOOKUP($B15,'[1]Dati finali'!$B$4:$O$40,'[1]Dati finali'!L$42,FALSE)</f>
        <v>5272.761109</v>
      </c>
    </row>
    <row r="16" spans="2:12" x14ac:dyDescent="0.35">
      <c r="B16" t="s">
        <v>31</v>
      </c>
      <c r="C16" s="14">
        <f>LN(VLOOKUP($B16,'[1]Dati finali'!$B$4:$R$40,'[1]Dati finali'!$R$42,FALSE))</f>
        <v>-2.4749084495918345</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finali'!G$42,FALSE)</f>
        <v>1.1052631578947369</v>
      </c>
      <c r="H16" s="2">
        <f>VLOOKUP($B16,'[1]Dati finali'!$B$4:$O$40,'[1]Dati finali'!H$42,FALSE)</f>
        <v>0.38106081573197381</v>
      </c>
      <c r="I16" s="4">
        <f>VLOOKUP($B16,'[1]Dati finali'!$B$4:$O$40,'[1]Dati finali'!I$42,FALSE)</f>
        <v>0.80079999999999996</v>
      </c>
      <c r="J16">
        <f>VLOOKUP($B16,'[1]Dati finali'!$B$4:$O$40,'[1]Dati finali'!J$42,FALSE)</f>
        <v>33331.449418750446</v>
      </c>
      <c r="K16">
        <f>VLOOKUP($B16,'[1]Dati finali'!$B$4:$O$40,'[1]Dati finali'!K$42,FALSE)</f>
        <v>6</v>
      </c>
      <c r="L16" s="7">
        <f>VLOOKUP($B16,'[1]Dati finali'!$B$4:$O$40,'[1]Dati finali'!L$42,FALSE)</f>
        <v>4488.0469249999996</v>
      </c>
    </row>
    <row r="17" spans="2:12" x14ac:dyDescent="0.35">
      <c r="B17" t="s">
        <v>18</v>
      </c>
      <c r="C17" s="14">
        <f>LN(VLOOKUP($B17,'[1]Dati finali'!$B$4:$R$40,'[1]Dati finali'!$R$42,FALSE))</f>
        <v>-2.0462620931233677</v>
      </c>
      <c r="D17" s="2">
        <f>VLOOKUP($B17,'[1]Dati finali'!$B$4:$O$40,'[1]Dati finali'!C$42,FALSE)</f>
        <v>0.46500000000000002</v>
      </c>
      <c r="E17" s="6">
        <f>VLOOKUP($B17,'[1]Dati finali'!$B$4:$O$40,'[1]Dati finali'!D$42,FALSE)</f>
        <v>5672.0641341079581</v>
      </c>
      <c r="F17" s="5">
        <f>VLOOKUP($B17,'[1]Dati finali'!$B$4:$O$40,'[1]Dati finali'!E$42,FALSE)</f>
        <v>0.23299999999999998</v>
      </c>
      <c r="G17" s="5">
        <f>VLOOKUP($B17,'[1]Dati finali'!$B$4:$O$40,'[1]Dati finali'!G$42,FALSE)</f>
        <v>1.2017543859649125</v>
      </c>
      <c r="H17" s="2">
        <f>VLOOKUP($B17,'[1]Dati finali'!$B$4:$O$40,'[1]Dati finali'!H$42,FALSE)</f>
        <v>0.24720394736842105</v>
      </c>
      <c r="I17" s="4">
        <f>VLOOKUP($B17,'[1]Dati finali'!$B$4:$O$40,'[1]Dati finali'!I$42,FALSE)</f>
        <v>0.62946999999999997</v>
      </c>
      <c r="J17">
        <f>VLOOKUP($B17,'[1]Dati finali'!$B$4:$O$40,'[1]Dati finali'!J$42,FALSE)</f>
        <v>66358.098990725048</v>
      </c>
      <c r="K17">
        <f>VLOOKUP($B17,'[1]Dati finali'!$B$4:$O$40,'[1]Dati finali'!K$42,FALSE)</f>
        <v>19</v>
      </c>
      <c r="L17" s="7">
        <f>VLOOKUP($B17,'[1]Dati finali'!$B$4:$O$40,'[1]Dati finali'!L$42,FALSE)</f>
        <v>5924.2219409999998</v>
      </c>
    </row>
    <row r="18" spans="2:12" x14ac:dyDescent="0.35">
      <c r="B18" t="s">
        <v>10</v>
      </c>
      <c r="C18" s="14">
        <f>LN(VLOOKUP($B18,'[1]Dati finali'!$B$4:$R$40,'[1]Dati finali'!$R$42,FALSE))</f>
        <v>-2.1007433154823429</v>
      </c>
      <c r="D18" s="2">
        <f>VLOOKUP($B18,'[1]Dati finali'!$B$4:$O$40,'[1]Dati finali'!C$42,FALSE)</f>
        <v>0.39100000000000001</v>
      </c>
      <c r="E18" s="6">
        <f>VLOOKUP($B18,'[1]Dati finali'!$B$4:$O$40,'[1]Dati finali'!D$42,FALSE)</f>
        <v>5858.8015362874821</v>
      </c>
      <c r="F18" s="5">
        <f>VLOOKUP($B18,'[1]Dati finali'!$B$4:$O$40,'[1]Dati finali'!E$42,FALSE)</f>
        <v>0.30295</v>
      </c>
      <c r="G18" s="5">
        <f>VLOOKUP($B18,'[1]Dati finali'!$B$4:$O$40,'[1]Dati finali'!G$42,FALSE)</f>
        <v>1.3596491228070178</v>
      </c>
      <c r="H18" s="2">
        <f>VLOOKUP($B18,'[1]Dati finali'!$B$4:$O$40,'[1]Dati finali'!H$42,FALSE)</f>
        <v>0.60297712418300653</v>
      </c>
      <c r="I18" s="4">
        <f>VLOOKUP($B18,'[1]Dati finali'!$B$4:$O$40,'[1]Dati finali'!I$42,FALSE)</f>
        <v>0.87757000000000007</v>
      </c>
      <c r="J18">
        <f>VLOOKUP($B18,'[1]Dati finali'!$B$4:$O$40,'[1]Dati finali'!J$42,FALSE)</f>
        <v>45056.267280748551</v>
      </c>
      <c r="K18">
        <f>VLOOKUP($B18,'[1]Dati finali'!$B$4:$O$40,'[1]Dati finali'!K$42,FALSE)</f>
        <v>4</v>
      </c>
      <c r="L18" s="7">
        <f>VLOOKUP($B18,'[1]Dati finali'!$B$4:$O$40,'[1]Dati finali'!L$42,FALSE)</f>
        <v>6183.3256810000003</v>
      </c>
    </row>
    <row r="19" spans="2:12" x14ac:dyDescent="0.35">
      <c r="B19" t="s">
        <v>30</v>
      </c>
      <c r="C19" s="14">
        <f>LN(VLOOKUP($B19,'[1]Dati finali'!$B$4:$R$40,'[1]Dati finali'!$R$42,FALSE))</f>
        <v>-1.8166204764661975</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finali'!G$42,FALSE)</f>
        <v>1.1578947368421053</v>
      </c>
      <c r="H19" s="2">
        <f>VLOOKUP($B19,'[1]Dati finali'!$B$4:$O$40,'[1]Dati finali'!H$42,FALSE)</f>
        <v>0.30648484848484847</v>
      </c>
      <c r="I19" s="4">
        <f>VLOOKUP($B19,'[1]Dati finali'!$B$4:$O$40,'[1]Dati finali'!I$42,FALSE)</f>
        <v>0.54273000000000005</v>
      </c>
      <c r="J19">
        <f>VLOOKUP($B19,'[1]Dati finali'!$B$4:$O$40,'[1]Dati finali'!J$42,FALSE)</f>
        <v>30586.152876945034</v>
      </c>
      <c r="K19">
        <f>VLOOKUP($B19,'[1]Dati finali'!$B$4:$O$40,'[1]Dati finali'!K$42,FALSE)</f>
        <v>5</v>
      </c>
      <c r="L19" s="7">
        <f>VLOOKUP($B19,'[1]Dati finali'!$B$4:$O$40,'[1]Dati finali'!L$42,FALSE)</f>
        <v>5115.4481239999996</v>
      </c>
    </row>
    <row r="20" spans="2:12" x14ac:dyDescent="0.35">
      <c r="B20" t="s">
        <v>3</v>
      </c>
      <c r="C20" s="14">
        <f>LN(VLOOKUP($B20,'[1]Dati finali'!$B$4:$R$40,'[1]Dati finali'!$R$42,FALSE))</f>
        <v>-1.353161265726464</v>
      </c>
      <c r="D20" s="2">
        <f>VLOOKUP($B20,'[1]Dati finali'!$B$4:$O$40,'[1]Dati finali'!C$42,FALSE)</f>
        <v>0.47744723999999999</v>
      </c>
      <c r="E20" s="6">
        <f>VLOOKUP($B20,'[1]Dati finali'!$B$4:$O$40,'[1]Dati finali'!D$42,FALSE)</f>
        <v>10496.5136719641</v>
      </c>
      <c r="F20" s="5">
        <f>VLOOKUP($B20,'[1]Dati finali'!$B$4:$O$40,'[1]Dati finali'!E$42,FALSE)</f>
        <v>9.6491228070175447E-2</v>
      </c>
      <c r="G20" s="5">
        <f>VLOOKUP($B20,'[1]Dati finali'!$B$4:$O$40,'[1]Dati finali'!G$42,FALSE)</f>
        <v>1.0701754385964912</v>
      </c>
      <c r="H20" s="2">
        <f>VLOOKUP($B20,'[1]Dati finali'!$B$4:$O$40,'[1]Dati finali'!H$42,FALSE)</f>
        <v>2.8395721925133691E-2</v>
      </c>
      <c r="I20" s="4">
        <f>VLOOKUP($B20,'[1]Dati finali'!$B$4:$O$40,'[1]Dati finali'!I$42,FALSE)</f>
        <v>0.81503000000000003</v>
      </c>
      <c r="J20">
        <f>VLOOKUP($B20,'[1]Dati finali'!$B$4:$O$40,'[1]Dati finali'!J$42,FALSE)</f>
        <v>33627.430244398442</v>
      </c>
      <c r="K20">
        <f>VLOOKUP($B20,'[1]Dati finali'!$B$4:$O$40,'[1]Dati finali'!K$42,FALSE)</f>
        <v>80</v>
      </c>
      <c r="L20" s="7">
        <f>VLOOKUP($B20,'[1]Dati finali'!$B$4:$O$40,'[1]Dati finali'!L$42,FALSE)</f>
        <v>4166.0179909999997</v>
      </c>
    </row>
    <row r="21" spans="2:12" x14ac:dyDescent="0.35">
      <c r="B21" t="s">
        <v>27</v>
      </c>
      <c r="C21" s="14">
        <f>LN(VLOOKUP($B21,'[1]Dati finali'!$B$4:$R$40,'[1]Dati finali'!$R$42,FALSE))</f>
        <v>-1.7476436116335328</v>
      </c>
      <c r="D21" s="2">
        <f>VLOOKUP($B21,'[1]Dati finali'!$B$4:$O$40,'[1]Dati finali'!C$42,FALSE)</f>
        <v>0.24</v>
      </c>
      <c r="E21" s="6">
        <f>VLOOKUP($B21,'[1]Dati finali'!$B$4:$O$40,'[1]Dati finali'!D$42,FALSE)</f>
        <v>4662.6007998029436</v>
      </c>
      <c r="F21" s="5">
        <f>VLOOKUP($B21,'[1]Dati finali'!$B$4:$O$40,'[1]Dati finali'!E$42,FALSE)</f>
        <v>0.22570000000000001</v>
      </c>
      <c r="G21" s="5">
        <f>VLOOKUP($B21,'[1]Dati finali'!$B$4:$O$40,'[1]Dati finali'!G$42,FALSE)</f>
        <v>1.3508771929824563</v>
      </c>
      <c r="H21" s="2">
        <f>VLOOKUP($B21,'[1]Dati finali'!$B$4:$O$40,'[1]Dati finali'!H$42,FALSE)</f>
        <v>0.53502487562189049</v>
      </c>
      <c r="I21" s="4">
        <f>VLOOKUP($B21,'[1]Dati finali'!$B$4:$O$40,'[1]Dati finali'!I$42,FALSE)</f>
        <v>0.64651999999999998</v>
      </c>
      <c r="J21">
        <f>VLOOKUP($B21,'[1]Dati finali'!$B$4:$O$40,'[1]Dati finali'!J$42,FALSE)</f>
        <v>27783.081655469832</v>
      </c>
      <c r="K21">
        <f>VLOOKUP($B21,'[1]Dati finali'!$B$4:$O$40,'[1]Dati finali'!K$42,FALSE)</f>
        <v>7</v>
      </c>
      <c r="L21" s="7">
        <f>VLOOKUP($B21,'[1]Dati finali'!$B$4:$O$40,'[1]Dati finali'!L$42,FALSE)</f>
        <v>4297.4206020000001</v>
      </c>
    </row>
    <row r="22" spans="2:12" x14ac:dyDescent="0.35">
      <c r="B22" t="s">
        <v>2</v>
      </c>
      <c r="C22" s="14">
        <f>LN(VLOOKUP($B22,'[1]Dati finali'!$B$4:$R$40,'[1]Dati finali'!$R$42,FALSE))</f>
        <v>-1.085993836014465</v>
      </c>
      <c r="D22" s="2">
        <f>VLOOKUP($B22,'[1]Dati finali'!$B$4:$O$40,'[1]Dati finali'!C$42,FALSE)</f>
        <v>9.6811743000000006E-2</v>
      </c>
      <c r="E22" s="6">
        <f>VLOOKUP($B22,'[1]Dati finali'!$B$4:$O$40,'[1]Dati finali'!D$42,FALSE)</f>
        <v>3927.0444999890051</v>
      </c>
      <c r="F22" s="5">
        <f>VLOOKUP($B22,'[1]Dati finali'!$B$4:$O$40,'[1]Dati finali'!E$42,FALSE)</f>
        <v>6.8241469816272965E-2</v>
      </c>
      <c r="G22" s="5">
        <f>VLOOKUP($B22,'[1]Dati finali'!$B$4:$O$40,'[1]Dati finali'!G$42,FALSE)</f>
        <v>0.8421052631578948</v>
      </c>
      <c r="H22" s="2">
        <f>VLOOKUP($B22,'[1]Dati finali'!$B$4:$O$40,'[1]Dati finali'!H$42,FALSE)</f>
        <v>0.24825304897932565</v>
      </c>
      <c r="I22" s="4">
        <f>VLOOKUP($B22,'[1]Dati finali'!$B$4:$O$40,'[1]Dati finali'!I$42,FALSE)</f>
        <v>0.5796</v>
      </c>
      <c r="J22">
        <f>VLOOKUP($B22,'[1]Dati finali'!$B$4:$O$40,'[1]Dati finali'!J$42,FALSE)</f>
        <v>14742.756017137894</v>
      </c>
      <c r="K22">
        <f>VLOOKUP($B22,'[1]Dati finali'!$B$4:$O$40,'[1]Dati finali'!K$42,FALSE)</f>
        <v>109</v>
      </c>
      <c r="L22" s="7">
        <f>VLOOKUP($B22,'[1]Dati finali'!$B$4:$O$40,'[1]Dati finali'!L$42,FALSE)</f>
        <v>4432.5246950000001</v>
      </c>
    </row>
    <row r="23" spans="2:12" x14ac:dyDescent="0.35">
      <c r="B23" t="s">
        <v>4</v>
      </c>
      <c r="C23" s="14">
        <f>LN(VLOOKUP($B23,'[1]Dati finali'!$B$4:$R$40,'[1]Dati finali'!$R$42,FALSE))</f>
        <v>-1.946587086416631</v>
      </c>
      <c r="D23" s="2">
        <f>VLOOKUP($B23,'[1]Dati finali'!$B$4:$O$40,'[1]Dati finali'!C$42,FALSE)</f>
        <v>0.51440529000000002</v>
      </c>
      <c r="E23" s="6">
        <f>VLOOKUP($B23,'[1]Dati finali'!$B$4:$O$40,'[1]Dati finali'!D$42,FALSE)</f>
        <v>7819.7146359093622</v>
      </c>
      <c r="F23" s="5">
        <f>VLOOKUP($B23,'[1]Dati finali'!$B$4:$O$40,'[1]Dati finali'!E$42,FALSE)</f>
        <v>0.22807017543859651</v>
      </c>
      <c r="G23" s="5">
        <f>VLOOKUP($B23,'[1]Dati finali'!$B$4:$O$40,'[1]Dati finali'!G$42,FALSE)</f>
        <v>0.92982456140350889</v>
      </c>
      <c r="H23" s="2">
        <f>VLOOKUP($B23,'[1]Dati finali'!$B$4:$O$40,'[1]Dati finali'!H$42,FALSE)</f>
        <v>0.15845754764042702</v>
      </c>
      <c r="I23" s="4">
        <f>VLOOKUP($B23,'[1]Dati finali'!$B$4:$O$40,'[1]Dati finali'!I$42,FALSE)</f>
        <v>0.91535</v>
      </c>
      <c r="J23">
        <f>VLOOKUP($B23,'[1]Dati finali'!$B$4:$O$40,'[1]Dati finali'!J$42,FALSE)</f>
        <v>37964.025726503154</v>
      </c>
      <c r="K23">
        <f>VLOOKUP($B23,'[1]Dati finali'!$B$4:$O$40,'[1]Dati finali'!K$42,FALSE)</f>
        <v>39</v>
      </c>
      <c r="L23" s="7">
        <f>VLOOKUP($B23,'[1]Dati finali'!$B$4:$O$40,'[1]Dati finali'!L$42,FALSE)</f>
        <v>3958.7349989999998</v>
      </c>
    </row>
    <row r="24" spans="2:12" x14ac:dyDescent="0.35">
      <c r="B24" t="s">
        <v>0</v>
      </c>
      <c r="C24" s="14">
        <f>LN(VLOOKUP($B24,'[1]Dati finali'!$B$4:$R$40,'[1]Dati finali'!$R$42,FALSE))</f>
        <v>-1.4385251851773004</v>
      </c>
      <c r="D24" s="2">
        <f>VLOOKUP($B24,'[1]Dati finali'!$B$4:$O$40,'[1]Dati finali'!C$42,FALSE)</f>
        <v>0.56714520000000002</v>
      </c>
      <c r="E24" s="6">
        <f>VLOOKUP($B24,'[1]Dati finali'!$B$4:$O$40,'[1]Dati finali'!D$42,FALSE)</f>
        <v>15545.535110560899</v>
      </c>
      <c r="F24" s="5">
        <f>VLOOKUP($B24,'[1]Dati finali'!$B$4:$O$40,'[1]Dati finali'!E$42,FALSE)</f>
        <v>7.6666666666666675E-2</v>
      </c>
      <c r="G24" s="5">
        <f>VLOOKUP($B24,'[1]Dati finali'!$B$4:$O$40,'[1]Dati finali'!G$42,FALSE)</f>
        <v>0.71052631578947378</v>
      </c>
      <c r="H24" s="2">
        <f>VLOOKUP($B24,'[1]Dati finali'!$B$4:$O$40,'[1]Dati finali'!H$42,FALSE)</f>
        <v>0.65241799578693949</v>
      </c>
      <c r="I24" s="4">
        <f>VLOOKUP($B24,'[1]Dati finali'!$B$4:$O$40,'[1]Dati finali'!I$42,FALSE)</f>
        <v>0.81349999999999989</v>
      </c>
      <c r="J24">
        <f>VLOOKUP($B24,'[1]Dati finali'!$B$4:$O$40,'[1]Dati finali'!J$42,FALSE)</f>
        <v>40969.205896074651</v>
      </c>
      <c r="K24">
        <f>VLOOKUP($B24,'[1]Dati finali'!$B$4:$O$40,'[1]Dati finali'!K$42,FALSE)</f>
        <v>25</v>
      </c>
      <c r="L24" s="7">
        <f>VLOOKUP($B24,'[1]Dati finali'!$B$4:$O$40,'[1]Dati finali'!L$42,FALSE)</f>
        <v>5046.9707070000004</v>
      </c>
    </row>
    <row r="25" spans="2:12" x14ac:dyDescent="0.35">
      <c r="B25" t="s">
        <v>24</v>
      </c>
      <c r="C25" s="14">
        <f>LN(VLOOKUP($B25,'[1]Dati finali'!$B$4:$R$40,'[1]Dati finali'!$R$42,FALSE))</f>
        <v>-0.76068174765746255</v>
      </c>
      <c r="D25" s="2">
        <f>VLOOKUP($B25,'[1]Dati finali'!$B$4:$O$40,'[1]Dati finali'!C$42,FALSE)</f>
        <v>0.37200000000000005</v>
      </c>
      <c r="E25" s="6">
        <f>VLOOKUP($B25,'[1]Dati finali'!$B$4:$O$40,'[1]Dati finali'!D$42,FALSE)</f>
        <v>6712.7747582450002</v>
      </c>
      <c r="F25" s="5">
        <f>VLOOKUP($B25,'[1]Dati finali'!$B$4:$O$40,'[1]Dati finali'!E$42,FALSE)</f>
        <v>0.15589999999999998</v>
      </c>
      <c r="G25" s="5">
        <f>VLOOKUP($B25,'[1]Dati finali'!$B$4:$O$40,'[1]Dati finali'!G$42,FALSE)</f>
        <v>1.4736842105263159</v>
      </c>
      <c r="H25" s="2">
        <f>VLOOKUP($B25,'[1]Dati finali'!$B$4:$O$40,'[1]Dati finali'!H$42,FALSE)</f>
        <v>0.12103298611111112</v>
      </c>
      <c r="I25" s="4">
        <f>VLOOKUP($B25,'[1]Dati finali'!$B$4:$O$40,'[1]Dati finali'!I$42,FALSE)</f>
        <v>0.91076999999999997</v>
      </c>
      <c r="J25">
        <f>VLOOKUP($B25,'[1]Dati finali'!$B$4:$O$40,'[1]Dati finali'!J$42,FALSE)</f>
        <v>46055.498481981653</v>
      </c>
      <c r="K25">
        <f>VLOOKUP($B25,'[1]Dati finali'!$B$4:$O$40,'[1]Dati finali'!K$42,FALSE)</f>
        <v>36</v>
      </c>
      <c r="L25" s="7">
        <f>VLOOKUP($B25,'[1]Dati finali'!$B$4:$O$40,'[1]Dati finali'!L$42,FALSE)</f>
        <v>5816.8789630000001</v>
      </c>
    </row>
    <row r="26" spans="2:12" x14ac:dyDescent="0.35">
      <c r="B26" t="s">
        <v>13</v>
      </c>
      <c r="C26" s="14">
        <f>LN(VLOOKUP($B26,'[1]Dati finali'!$B$4:$R$40,'[1]Dati finali'!$R$42,FALSE))</f>
        <v>-0.97680442569578629</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finali'!G$42,FALSE)</f>
        <v>1.2192982456140351</v>
      </c>
      <c r="H26" s="2">
        <f>VLOOKUP($B26,'[1]Dati finali'!$B$4:$O$40,'[1]Dati finali'!H$42,FALSE)</f>
        <v>0.17483279395900755</v>
      </c>
      <c r="I26" s="4">
        <f>VLOOKUP($B26,'[1]Dati finali'!$B$4:$O$40,'[1]Dati finali'!I$42,FALSE)</f>
        <v>0.80180000000000007</v>
      </c>
      <c r="J26">
        <f>VLOOKUP($B26,'[1]Dati finali'!$B$4:$O$40,'[1]Dati finali'!J$42,FALSE)</f>
        <v>37588.058140447843</v>
      </c>
      <c r="K26">
        <f>VLOOKUP($B26,'[1]Dati finali'!$B$4:$O$40,'[1]Dati finali'!K$42,FALSE)</f>
        <v>10</v>
      </c>
      <c r="L26" s="7">
        <f>VLOOKUP($B26,'[1]Dati finali'!$B$4:$O$40,'[1]Dati finali'!L$42,FALSE)</f>
        <v>5422.6711299999997</v>
      </c>
    </row>
    <row r="27" spans="2:12" x14ac:dyDescent="0.35">
      <c r="B27" t="s">
        <v>12</v>
      </c>
      <c r="C27" s="14">
        <f>LN(VLOOKUP($B27,'[1]Dati finali'!$B$4:$R$40,'[1]Dati finali'!$R$42,FALSE))</f>
        <v>-2.3959562336273059</v>
      </c>
      <c r="D27" s="2">
        <f>VLOOKUP($B27,'[1]Dati finali'!$B$4:$O$40,'[1]Dati finali'!C$42,FALSE)</f>
        <v>0.43700000000000006</v>
      </c>
      <c r="E27" s="6">
        <f>VLOOKUP($B27,'[1]Dati finali'!$B$4:$O$40,'[1]Dati finali'!D$42,FALSE)</f>
        <v>15249.989380230236</v>
      </c>
      <c r="F27" s="5">
        <f>VLOOKUP($B27,'[1]Dati finali'!$B$4:$O$40,'[1]Dati finali'!E$42,FALSE)</f>
        <v>0.15899999999999997</v>
      </c>
      <c r="G27" s="5">
        <f>VLOOKUP($B27,'[1]Dati finali'!$B$4:$O$40,'[1]Dati finali'!G$42,FALSE)</f>
        <v>1.2719298245614037</v>
      </c>
      <c r="H27" s="2">
        <f>VLOOKUP($B27,'[1]Dati finali'!$B$4:$O$40,'[1]Dati finali'!H$42,FALSE)</f>
        <v>0.4419622093023256</v>
      </c>
      <c r="I27" s="4">
        <f>VLOOKUP($B27,'[1]Dati finali'!$B$4:$O$40,'[1]Dati finali'!I$42,FALSE)</f>
        <v>0.85325000000000006</v>
      </c>
      <c r="J27">
        <f>VLOOKUP($B27,'[1]Dati finali'!$B$4:$O$40,'[1]Dati finali'!J$42,FALSE)</f>
        <v>39356.000800448739</v>
      </c>
      <c r="K27">
        <f>VLOOKUP($B27,'[1]Dati finali'!$B$4:$O$40,'[1]Dati finali'!K$42,FALSE)</f>
        <v>1</v>
      </c>
      <c r="L27" s="7">
        <f>VLOOKUP($B27,'[1]Dati finali'!$B$4:$O$40,'[1]Dati finali'!L$42,FALSE)</f>
        <v>6690.428715</v>
      </c>
    </row>
    <row r="28" spans="2:12" x14ac:dyDescent="0.35">
      <c r="B28" t="s">
        <v>1</v>
      </c>
      <c r="C28" s="14">
        <f>LN(VLOOKUP($B28,'[1]Dati finali'!$B$4:$R$40,'[1]Dati finali'!$R$42,FALSE))</f>
        <v>-1.1369442199097906</v>
      </c>
      <c r="D28" s="2">
        <f>VLOOKUP($B28,'[1]Dati finali'!$B$4:$O$40,'[1]Dati finali'!C$42,FALSE)</f>
        <v>0.46356799999999998</v>
      </c>
      <c r="E28" s="6">
        <f>VLOOKUP($B28,'[1]Dati finali'!$B$4:$O$40,'[1]Dati finali'!D$42,FALSE)</f>
        <v>12984.333107020604</v>
      </c>
      <c r="F28" s="5">
        <f>VLOOKUP($B28,'[1]Dati finali'!$B$4:$O$40,'[1]Dati finali'!E$42,FALSE)</f>
        <v>0.129</v>
      </c>
      <c r="G28" s="5">
        <f>VLOOKUP($B28,'[1]Dati finali'!$B$4:$O$40,'[1]Dati finali'!G$42,FALSE)</f>
        <v>0.6228070175438597</v>
      </c>
      <c r="H28" s="2">
        <f>VLOOKUP($B28,'[1]Dati finali'!$B$4:$O$40,'[1]Dati finali'!H$42,FALSE)</f>
        <v>0.14652498907518571</v>
      </c>
      <c r="I28" s="4">
        <f>VLOOKUP($B28,'[1]Dati finali'!$B$4:$O$40,'[1]Dati finali'!I$42,FALSE)</f>
        <v>0.82058000000000009</v>
      </c>
      <c r="J28">
        <f>VLOOKUP($B28,'[1]Dati finali'!$B$4:$O$40,'[1]Dati finali'!J$42,FALSE)</f>
        <v>52220.756109073707</v>
      </c>
      <c r="K28">
        <f>VLOOKUP($B28,'[1]Dati finali'!$B$4:$O$40,'[1]Dati finali'!K$42,FALSE)</f>
        <v>26</v>
      </c>
      <c r="L28" s="7">
        <f>VLOOKUP($B28,'[1]Dati finali'!$B$4:$O$40,'[1]Dati finali'!L$42,FALSE)</f>
        <v>4499.1513709999999</v>
      </c>
    </row>
    <row r="29" spans="2:12" x14ac:dyDescent="0.35">
      <c r="B29" t="s">
        <v>14</v>
      </c>
      <c r="C29" s="14">
        <f>LN(VLOOKUP($B29,'[1]Dati finali'!$B$4:$R$40,'[1]Dati finali'!$R$42,FALSE))</f>
        <v>-1.2190198428154262</v>
      </c>
      <c r="D29" s="2">
        <f>VLOOKUP($B29,'[1]Dati finali'!$B$4:$O$40,'[1]Dati finali'!C$42,FALSE)</f>
        <v>0.28600000000000003</v>
      </c>
      <c r="E29" s="6">
        <f>VLOOKUP($B29,'[1]Dati finali'!$B$4:$O$40,'[1]Dati finali'!D$42,FALSE)</f>
        <v>7035.4829747167596</v>
      </c>
      <c r="F29" s="5">
        <f>VLOOKUP($B29,'[1]Dati finali'!$B$4:$O$40,'[1]Dati finali'!E$42,FALSE)</f>
        <v>0.30480000000000002</v>
      </c>
      <c r="G29" s="5">
        <f>VLOOKUP($B29,'[1]Dati finali'!$B$4:$O$40,'[1]Dati finali'!G$42,FALSE)</f>
        <v>1.2192982456140351</v>
      </c>
      <c r="H29" s="2">
        <f>VLOOKUP($B29,'[1]Dati finali'!$B$4:$O$40,'[1]Dati finali'!H$42,FALSE)</f>
        <v>0.29015868125096289</v>
      </c>
      <c r="I29" s="4">
        <f>VLOOKUP($B29,'[1]Dati finali'!$B$4:$O$40,'[1]Dati finali'!I$42,FALSE)</f>
        <v>0.77260999999999991</v>
      </c>
      <c r="J29">
        <f>VLOOKUP($B29,'[1]Dati finali'!$B$4:$O$40,'[1]Dati finali'!J$42,FALSE)</f>
        <v>44420.07979267578</v>
      </c>
      <c r="K29">
        <f>VLOOKUP($B29,'[1]Dati finali'!$B$4:$O$40,'[1]Dati finali'!K$42,FALSE)</f>
        <v>30</v>
      </c>
      <c r="L29" s="7">
        <f>VLOOKUP($B29,'[1]Dati finali'!$B$4:$O$40,'[1]Dati finali'!L$42,FALSE)</f>
        <v>5829.8341499999997</v>
      </c>
    </row>
    <row r="30" spans="2:12" x14ac:dyDescent="0.35">
      <c r="B30" t="s">
        <v>34</v>
      </c>
      <c r="C30" s="14">
        <f>LN(VLOOKUP($B30,'[1]Dati finali'!$B$4:$R$40,'[1]Dati finali'!$R$42,FALSE))</f>
        <v>-1.5742034521174006</v>
      </c>
      <c r="D30" s="2">
        <f>VLOOKUP($B30,'[1]Dati finali'!$B$4:$O$40,'[1]Dati finali'!C$42,FALSE)</f>
        <v>0.42799999999999999</v>
      </c>
      <c r="E30" s="6">
        <f>VLOOKUP($B30,'[1]Dati finali'!$B$4:$O$40,'[1]Dati finali'!D$42,FALSE)</f>
        <v>5129.5277927901998</v>
      </c>
      <c r="F30" s="5">
        <f>VLOOKUP($B30,'[1]Dati finali'!$B$4:$O$40,'[1]Dati finali'!E$42,FALSE)</f>
        <v>0.18109999999999998</v>
      </c>
      <c r="G30" s="5">
        <f>VLOOKUP($B30,'[1]Dati finali'!$B$4:$O$40,'[1]Dati finali'!G$42,FALSE)</f>
        <v>1.2807017543859649</v>
      </c>
      <c r="H30" s="2">
        <f>VLOOKUP($B30,'[1]Dati finali'!$B$4:$O$40,'[1]Dati finali'!H$42,FALSE)</f>
        <v>0.24521508544490278</v>
      </c>
      <c r="I30" s="4">
        <f>VLOOKUP($B30,'[1]Dati finali'!$B$4:$O$40,'[1]Dati finali'!I$42,FALSE)</f>
        <v>0.83143</v>
      </c>
      <c r="J30">
        <f>VLOOKUP($B30,'[1]Dati finali'!$B$4:$O$40,'[1]Dati finali'!J$42,FALSE)</f>
        <v>37955.073294435715</v>
      </c>
      <c r="K30">
        <f>VLOOKUP($B30,'[1]Dati finali'!$B$4:$O$40,'[1]Dati finali'!K$42,FALSE)</f>
        <v>12</v>
      </c>
      <c r="L30" s="7">
        <f>VLOOKUP($B30,'[1]Dati finali'!$B$4:$O$40,'[1]Dati finali'!L$42,FALSE)</f>
        <v>5729.8941359999999</v>
      </c>
    </row>
    <row r="31" spans="2:12" x14ac:dyDescent="0.35">
      <c r="B31" t="s">
        <v>5</v>
      </c>
      <c r="C31" s="14">
        <f>LN(VLOOKUP($B31,'[1]Dati finali'!$B$4:$R$40,'[1]Dati finali'!$R$42,FALSE))</f>
        <v>-0.48330652456451761</v>
      </c>
      <c r="D31" s="2">
        <f>VLOOKUP($B31,'[1]Dati finali'!$B$4:$O$40,'[1]Dati finali'!C$42,FALSE)</f>
        <v>0.32400000000000001</v>
      </c>
      <c r="E31" s="6">
        <f>VLOOKUP($B31,'[1]Dati finali'!$B$4:$O$40,'[1]Dati finali'!D$42,FALSE)</f>
        <v>8355.8419518213377</v>
      </c>
      <c r="F31" s="5">
        <f>VLOOKUP($B31,'[1]Dati finali'!$B$4:$O$40,'[1]Dati finali'!E$42,FALSE)</f>
        <v>0.19640000000000002</v>
      </c>
      <c r="G31" s="5">
        <f>VLOOKUP($B31,'[1]Dati finali'!$B$4:$O$40,'[1]Dati finali'!G$42,FALSE)</f>
        <v>1.0526315789473684</v>
      </c>
      <c r="H31" s="2">
        <f>VLOOKUP($B31,'[1]Dati finali'!$B$4:$O$40,'[1]Dati finali'!H$42,FALSE)</f>
        <v>0.74774668630338736</v>
      </c>
      <c r="I31" s="4">
        <f>VLOOKUP($B31,'[1]Dati finali'!$B$4:$O$40,'[1]Dati finali'!I$42,FALSE)</f>
        <v>0.58094000000000001</v>
      </c>
      <c r="J31">
        <f>VLOOKUP($B31,'[1]Dati finali'!$B$4:$O$40,'[1]Dati finali'!J$42,FALSE)</f>
        <v>45962.942412958422</v>
      </c>
      <c r="K31">
        <f>VLOOKUP($B31,'[1]Dati finali'!$B$4:$O$40,'[1]Dati finali'!K$42,FALSE)</f>
        <v>18</v>
      </c>
      <c r="L31" s="7">
        <f>VLOOKUP($B31,'[1]Dati finali'!$B$4:$O$40,'[1]Dati finali'!L$42,FALSE)</f>
        <v>5352.3429720000004</v>
      </c>
    </row>
    <row r="32" spans="2:12" x14ac:dyDescent="0.35">
      <c r="B32" t="s">
        <v>33</v>
      </c>
      <c r="C32" s="14">
        <f>LN(VLOOKUP($B32,'[1]Dati finali'!$B$4:$R$40,'[1]Dati finali'!$R$42,FALSE))</f>
        <v>-0.57770502792406009</v>
      </c>
      <c r="D32" s="2">
        <f>VLOOKUP($B32,'[1]Dati finali'!$B$4:$O$40,'[1]Dati finali'!C$42,FALSE)</f>
        <v>0.42599999999999999</v>
      </c>
      <c r="E32" s="6">
        <f>VLOOKUP($B32,'[1]Dati finali'!$B$4:$O$40,'[1]Dati finali'!D$42,FALSE)</f>
        <v>7520.1660249450188</v>
      </c>
      <c r="F32" s="5">
        <f>VLOOKUP($B32,'[1]Dati finali'!$B$4:$O$40,'[1]Dati finali'!E$42,FALSE)</f>
        <v>0.17543859649122809</v>
      </c>
      <c r="G32" s="5">
        <f>VLOOKUP($B32,'[1]Dati finali'!$B$4:$O$40,'[1]Dati finali'!G$42,FALSE)</f>
        <v>1.2719298245614037</v>
      </c>
      <c r="H32" s="2">
        <f>VLOOKUP($B32,'[1]Dati finali'!$B$4:$O$40,'[1]Dati finali'!H$42,FALSE)</f>
        <v>0.56096439169139467</v>
      </c>
      <c r="I32" s="4">
        <f>VLOOKUP($B32,'[1]Dati finali'!$B$4:$O$40,'[1]Dati finali'!I$42,FALSE)</f>
        <v>0.73760999999999999</v>
      </c>
      <c r="J32">
        <f>VLOOKUP($B32,'[1]Dati finali'!$B$4:$O$40,'[1]Dati finali'!J$42,FALSE)</f>
        <v>56765.024125018397</v>
      </c>
      <c r="K32">
        <f>VLOOKUP($B32,'[1]Dati finali'!$B$4:$O$40,'[1]Dati finali'!K$42,FALSE)</f>
        <v>16</v>
      </c>
      <c r="L32" s="7">
        <f>VLOOKUP($B32,'[1]Dati finali'!$B$4:$O$40,'[1]Dati finali'!L$42,FALSE)</f>
        <v>5213.5373970000001</v>
      </c>
    </row>
    <row r="33" spans="2:12" x14ac:dyDescent="0.35">
      <c r="B33" t="s">
        <v>6</v>
      </c>
      <c r="C33" s="14">
        <f>LN(VLOOKUP($B33,'[1]Dati finali'!$B$4:$R$40,'[1]Dati finali'!$R$42,FALSE))</f>
        <v>-1.4345806102669325</v>
      </c>
      <c r="D33" s="2">
        <f>VLOOKUP($B33,'[1]Dati finali'!$B$4:$O$40,'[1]Dati finali'!C$42,FALSE)</f>
        <v>0.40299999999999997</v>
      </c>
      <c r="E33" s="6">
        <f>VLOOKUP($B33,'[1]Dati finali'!$B$4:$O$40,'[1]Dati finali'!D$42,FALSE)</f>
        <v>7709.1230778824656</v>
      </c>
      <c r="F33" s="5">
        <f>VLOOKUP($B33,'[1]Dati finali'!$B$4:$O$40,'[1]Dati finali'!E$42,FALSE)</f>
        <v>0.2838</v>
      </c>
      <c r="G33" s="5">
        <f>VLOOKUP($B33,'[1]Dati finali'!$B$4:$O$40,'[1]Dati finali'!G$42,FALSE)</f>
        <v>1.2543859649122808</v>
      </c>
      <c r="H33" s="2">
        <f>VLOOKUP($B33,'[1]Dati finali'!$B$4:$O$40,'[1]Dati finali'!H$42,FALSE)</f>
        <v>0.16570760233918128</v>
      </c>
      <c r="I33" s="4">
        <f>VLOOKUP($B33,'[1]Dati finali'!$B$4:$O$40,'[1]Dati finali'!I$42,FALSE)</f>
        <v>0.97960999999999998</v>
      </c>
      <c r="J33">
        <f>VLOOKUP($B33,'[1]Dati finali'!$B$4:$O$40,'[1]Dati finali'!J$42,FALSE)</f>
        <v>41965.08520658395</v>
      </c>
      <c r="K33">
        <f>VLOOKUP($B33,'[1]Dati finali'!$B$4:$O$40,'[1]Dati finali'!K$42,FALSE)</f>
        <v>41</v>
      </c>
      <c r="L33" s="7">
        <f>VLOOKUP($B33,'[1]Dati finali'!$B$4:$O$40,'[1]Dati finali'!L$42,FALSE)</f>
        <v>5646.6107910000001</v>
      </c>
    </row>
    <row r="34" spans="2:12" x14ac:dyDescent="0.35">
      <c r="B34" t="s">
        <v>22</v>
      </c>
      <c r="C34" s="14">
        <f>LN(VLOOKUP($B34,'[1]Dati finali'!$B$4:$R$40,'[1]Dati finali'!$R$42,FALSE))</f>
        <v>-0.52671398682265036</v>
      </c>
      <c r="D34" s="2">
        <f>VLOOKUP($B34,'[1]Dati finali'!$B$4:$O$40,'[1]Dati finali'!C$42,FALSE)</f>
        <v>0.39899999999999997</v>
      </c>
      <c r="E34" s="6">
        <f>VLOOKUP($B34,'[1]Dati finali'!$B$4:$O$40,'[1]Dati finali'!D$42,FALSE)</f>
        <v>13914.678448875555</v>
      </c>
      <c r="F34" s="5">
        <f>VLOOKUP($B34,'[1]Dati finali'!$B$4:$O$40,'[1]Dati finali'!E$42,FALSE)</f>
        <v>0.16165000000000002</v>
      </c>
      <c r="G34" s="5">
        <f>VLOOKUP($B34,'[1]Dati finali'!$B$4:$O$40,'[1]Dati finali'!G$42,FALSE)</f>
        <v>1.0438596491228072</v>
      </c>
      <c r="H34" s="2">
        <f>VLOOKUP($B34,'[1]Dati finali'!$B$4:$O$40,'[1]Dati finali'!H$42,FALSE)</f>
        <v>0.19813043478260869</v>
      </c>
      <c r="I34" s="4">
        <f>VLOOKUP($B34,'[1]Dati finali'!$B$4:$O$40,'[1]Dati finali'!I$42,FALSE)</f>
        <v>0.90727000000000002</v>
      </c>
      <c r="J34">
        <f>VLOOKUP($B34,'[1]Dati finali'!$B$4:$O$40,'[1]Dati finali'!J$42,FALSE)</f>
        <v>91004.175298679198</v>
      </c>
      <c r="K34">
        <f>VLOOKUP($B34,'[1]Dati finali'!$B$4:$O$40,'[1]Dati finali'!K$42,FALSE)</f>
        <v>20</v>
      </c>
      <c r="L34" s="7">
        <f>VLOOKUP($B34,'[1]Dati finali'!$B$4:$O$40,'[1]Dati finali'!L$42,FALSE)</f>
        <v>5509.6559569999999</v>
      </c>
    </row>
    <row r="35" spans="2:12" x14ac:dyDescent="0.35">
      <c r="B35" t="s">
        <v>32</v>
      </c>
      <c r="C35" s="14">
        <f>LN(VLOOKUP($B35,'[1]Dati finali'!$B$4:$R$40,'[1]Dati finali'!$R$42,FALSE))</f>
        <v>-0.87021267508962374</v>
      </c>
      <c r="D35" s="2">
        <f>VLOOKUP($B35,'[1]Dati finali'!$B$4:$O$40,'[1]Dati finali'!C$42,FALSE)</f>
        <v>0.41899999999999998</v>
      </c>
      <c r="E35" s="6">
        <f>VLOOKUP($B35,'[1]Dati finali'!$B$4:$O$40,'[1]Dati finali'!D$42,FALSE)</f>
        <v>13480.14822439102</v>
      </c>
      <c r="F35" s="5">
        <f>VLOOKUP($B35,'[1]Dati finali'!$B$4:$O$40,'[1]Dati finali'!E$42,FALSE)</f>
        <v>0.19645000000000001</v>
      </c>
      <c r="G35" s="5">
        <f>VLOOKUP($B35,'[1]Dati finali'!$B$4:$O$40,'[1]Dati finali'!G$42,FALSE)</f>
        <v>1.2456140350877194</v>
      </c>
      <c r="H35" s="2">
        <f>VLOOKUP($B35,'[1]Dati finali'!$B$4:$O$40,'[1]Dati finali'!H$42,FALSE)</f>
        <v>0.57096156310057655</v>
      </c>
      <c r="I35" s="4">
        <f>VLOOKUP($B35,'[1]Dati finali'!$B$4:$O$40,'[1]Dati finali'!I$42,FALSE)</f>
        <v>0.87146000000000001</v>
      </c>
      <c r="J35">
        <f>VLOOKUP($B35,'[1]Dati finali'!$B$4:$O$40,'[1]Dati finali'!J$42,FALSE)</f>
        <v>44042.249785595603</v>
      </c>
      <c r="K35">
        <f>VLOOKUP($B35,'[1]Dati finali'!$B$4:$O$40,'[1]Dati finali'!K$42,FALSE)</f>
        <v>3</v>
      </c>
      <c r="L35" s="7">
        <f>VLOOKUP($B35,'[1]Dati finali'!$B$4:$O$40,'[1]Dati finali'!L$42,FALSE)</f>
        <v>6588.63796</v>
      </c>
    </row>
    <row r="36" spans="2:12" x14ac:dyDescent="0.35">
      <c r="B36" t="s">
        <v>17</v>
      </c>
      <c r="C36" s="14">
        <f>LN(VLOOKUP($B36,'[1]Dati finali'!$B$4:$R$40,'[1]Dati finali'!$R$42,FALSE))</f>
        <v>0.91721621855287416</v>
      </c>
      <c r="D36" s="2">
        <f>VLOOKUP($B36,'[1]Dati finali'!$B$4:$O$40,'[1]Dati finali'!C$42,FALSE)</f>
        <v>0.42499999999999999</v>
      </c>
      <c r="E36" s="6">
        <f>VLOOKUP($B36,'[1]Dati finali'!$B$4:$O$40,'[1]Dati finali'!D$42,FALSE)</f>
        <v>53832.479091958725</v>
      </c>
      <c r="F36" s="5">
        <f>VLOOKUP($B36,'[1]Dati finali'!$B$4:$O$40,'[1]Dati finali'!E$42,FALSE)</f>
        <v>0.15579999999999999</v>
      </c>
      <c r="G36" s="5">
        <f>VLOOKUP($B36,'[1]Dati finali'!$B$4:$O$40,'[1]Dati finali'!G$42,FALSE)</f>
        <v>1.4824561403508774</v>
      </c>
      <c r="H36" s="2">
        <f>VLOOKUP($B36,'[1]Dati finali'!$B$4:$O$40,'[1]Dati finali'!H$42,FALSE)</f>
        <v>0.99986000000000008</v>
      </c>
      <c r="I36" s="4">
        <f>VLOOKUP($B36,'[1]Dati finali'!$B$4:$O$40,'[1]Dati finali'!I$42,FALSE)</f>
        <v>0.93772999999999995</v>
      </c>
      <c r="J36">
        <f>VLOOKUP($B36,'[1]Dati finali'!$B$4:$O$40,'[1]Dati finali'!J$42,FALSE)</f>
        <v>46625.174468334641</v>
      </c>
      <c r="K36">
        <f>VLOOKUP($B36,'[1]Dati finali'!$B$4:$O$40,'[1]Dati finali'!K$42,FALSE)</f>
        <v>2</v>
      </c>
      <c r="L36" s="7">
        <f>VLOOKUP($B36,'[1]Dati finali'!$B$4:$O$40,'[1]Dati finali'!L$42,FALSE)</f>
        <v>7125.3528500000002</v>
      </c>
    </row>
    <row r="37" spans="2:12" x14ac:dyDescent="0.35">
      <c r="B37" t="s">
        <v>25</v>
      </c>
      <c r="C37" s="14">
        <f>LN(VLOOKUP($B37,'[1]Dati finali'!$B$4:$R$40,'[1]Dati finali'!$R$42,FALSE))</f>
        <v>1.8329178185681456</v>
      </c>
      <c r="D37" s="2">
        <f>VLOOKUP($B37,'[1]Dati finali'!$B$4:$O$40,'[1]Dati finali'!C$42,FALSE)</f>
        <v>0.43200000000000005</v>
      </c>
      <c r="E37" s="6">
        <f>VLOOKUP($B37,'[1]Dati finali'!$B$4:$O$40,'[1]Dati finali'!D$42,FALSE)</f>
        <v>22999.93459512827</v>
      </c>
      <c r="F37" s="5">
        <f>VLOOKUP($B37,'[1]Dati finali'!$B$4:$O$40,'[1]Dati finali'!E$42,FALSE)</f>
        <v>0.16239999999999999</v>
      </c>
      <c r="G37" s="5">
        <f>VLOOKUP($B37,'[1]Dati finali'!$B$4:$O$40,'[1]Dati finali'!G$42,FALSE)</f>
        <v>1.56140350877193</v>
      </c>
      <c r="H37" s="2">
        <f>VLOOKUP($B37,'[1]Dati finali'!$B$4:$O$40,'[1]Dati finali'!H$42,FALSE)</f>
        <v>0.97569731543624161</v>
      </c>
      <c r="I37" s="4">
        <f>VLOOKUP($B37,'[1]Dati finali'!$B$4:$O$40,'[1]Dati finali'!I$42,FALSE)</f>
        <v>0.81870999999999994</v>
      </c>
      <c r="J37">
        <f>VLOOKUP($B37,'[1]Dati finali'!$B$4:$O$40,'[1]Dati finali'!J$42,FALSE)</f>
        <v>53872.17663996949</v>
      </c>
      <c r="K37">
        <f>VLOOKUP($B37,'[1]Dati finali'!$B$4:$O$40,'[1]Dati finali'!K$42,FALSE)</f>
        <v>17</v>
      </c>
      <c r="L37" s="7">
        <f>VLOOKUP($B37,'[1]Dati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0.8344469806042939</v>
      </c>
    </row>
    <row r="45" spans="2:12" x14ac:dyDescent="0.35">
      <c r="B45" t="s">
        <v>49</v>
      </c>
      <c r="C45">
        <v>0.6963017634396228</v>
      </c>
    </row>
    <row r="46" spans="2:12" x14ac:dyDescent="0.35">
      <c r="B46" t="s">
        <v>50</v>
      </c>
      <c r="C46">
        <v>0.58241492472948142</v>
      </c>
    </row>
    <row r="47" spans="2:12" x14ac:dyDescent="0.35">
      <c r="B47" t="s">
        <v>51</v>
      </c>
      <c r="C47">
        <v>0.96282873774242173</v>
      </c>
    </row>
    <row r="48" spans="2:12"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51.011084309333953</v>
      </c>
      <c r="E52">
        <v>5.667898256592661</v>
      </c>
      <c r="F52">
        <v>6.1139792036181788</v>
      </c>
      <c r="G52">
        <v>1.8205380552798367E-4</v>
      </c>
    </row>
    <row r="53" spans="2:10" x14ac:dyDescent="0.35">
      <c r="B53" t="s">
        <v>55</v>
      </c>
      <c r="C53">
        <v>24</v>
      </c>
      <c r="D53">
        <v>22.248940277343962</v>
      </c>
      <c r="E53">
        <v>0.92703917822266513</v>
      </c>
    </row>
    <row r="54" spans="2:10" ht="15" thickBot="1" x14ac:dyDescent="0.4">
      <c r="B54" s="8" t="s">
        <v>56</v>
      </c>
      <c r="C54" s="8">
        <v>33</v>
      </c>
      <c r="D54" s="8">
        <v>73.260024586677915</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-7.1924516307456381</v>
      </c>
      <c r="D57">
        <v>1.9364801835191228</v>
      </c>
      <c r="E57">
        <v>-3.7141880882431515</v>
      </c>
      <c r="F57">
        <v>1.0812542051516221E-3</v>
      </c>
      <c r="G57">
        <v>-11.189150296131931</v>
      </c>
      <c r="H57">
        <v>-3.1957529653593459</v>
      </c>
      <c r="I57">
        <v>-11.189150296131931</v>
      </c>
      <c r="J57">
        <v>-3.1957529653593459</v>
      </c>
    </row>
    <row r="58" spans="2:10" x14ac:dyDescent="0.35">
      <c r="B58" t="s">
        <v>35</v>
      </c>
      <c r="C58">
        <v>0.58156176040060281</v>
      </c>
      <c r="D58">
        <v>2.1828031857956454</v>
      </c>
      <c r="E58">
        <v>0.26642885816964756</v>
      </c>
      <c r="F58">
        <v>0.79218464879350237</v>
      </c>
      <c r="G58">
        <v>-3.9235225950801009</v>
      </c>
      <c r="H58">
        <v>5.0866461158813063</v>
      </c>
      <c r="I58">
        <v>-3.9235225950801009</v>
      </c>
      <c r="J58">
        <v>5.0866461158813063</v>
      </c>
    </row>
    <row r="59" spans="2:10" x14ac:dyDescent="0.35">
      <c r="B59" t="s">
        <v>36</v>
      </c>
      <c r="C59">
        <v>4.0232691826863291E-5</v>
      </c>
      <c r="D59">
        <v>3.0116321078946299E-5</v>
      </c>
      <c r="E59">
        <v>1.335909911486139</v>
      </c>
      <c r="F59">
        <v>0.19410927642565762</v>
      </c>
      <c r="G59">
        <v>-2.1924339929501752E-5</v>
      </c>
      <c r="H59">
        <v>1.0238972358322834E-4</v>
      </c>
      <c r="I59">
        <v>-2.1924339929501752E-5</v>
      </c>
      <c r="J59">
        <v>1.0238972358322834E-4</v>
      </c>
    </row>
    <row r="60" spans="2:10" x14ac:dyDescent="0.35">
      <c r="B60" t="s">
        <v>37</v>
      </c>
      <c r="C60">
        <v>-0.54203642693615239</v>
      </c>
      <c r="D60">
        <v>3.804959682009287</v>
      </c>
      <c r="E60">
        <v>-0.14245523533377336</v>
      </c>
      <c r="F60">
        <v>0.88790962378882332</v>
      </c>
      <c r="G60">
        <v>-8.3950872416877491</v>
      </c>
      <c r="H60">
        <v>7.3110143878154439</v>
      </c>
      <c r="I60">
        <v>-8.3950872416877491</v>
      </c>
      <c r="J60">
        <v>7.3110143878154439</v>
      </c>
    </row>
    <row r="61" spans="2:10" x14ac:dyDescent="0.35">
      <c r="B61" t="s">
        <v>39</v>
      </c>
      <c r="C61">
        <v>1.7292647723584507</v>
      </c>
      <c r="D61">
        <v>1.1365124076769588</v>
      </c>
      <c r="E61">
        <v>1.5215537997452071</v>
      </c>
      <c r="F61">
        <v>0.14118838073594303</v>
      </c>
      <c r="G61">
        <v>-0.61638155111842874</v>
      </c>
      <c r="H61">
        <v>4.0749110958353301</v>
      </c>
      <c r="I61">
        <v>-0.61638155111842874</v>
      </c>
      <c r="J61">
        <v>4.0749110958353301</v>
      </c>
    </row>
    <row r="62" spans="2:10" x14ac:dyDescent="0.35">
      <c r="B62" t="s">
        <v>40</v>
      </c>
      <c r="C62">
        <v>2.0685277863903049</v>
      </c>
      <c r="D62">
        <v>0.99743946006282302</v>
      </c>
      <c r="E62">
        <v>2.0738379312364685</v>
      </c>
      <c r="F62" s="17">
        <v>4.8991008022224981E-2</v>
      </c>
      <c r="G62">
        <v>9.9139194556099319E-3</v>
      </c>
      <c r="H62">
        <v>4.1271416533249994</v>
      </c>
      <c r="I62">
        <v>9.9139194556099319E-3</v>
      </c>
      <c r="J62">
        <v>4.1271416533249994</v>
      </c>
    </row>
    <row r="63" spans="2:10" x14ac:dyDescent="0.35">
      <c r="B63" t="s">
        <v>41</v>
      </c>
      <c r="C63">
        <v>1.6140931860945353</v>
      </c>
      <c r="D63">
        <v>1.8666809680426075</v>
      </c>
      <c r="E63">
        <v>0.86468615351399092</v>
      </c>
      <c r="F63">
        <v>0.39577176959845417</v>
      </c>
      <c r="G63">
        <v>-2.2385469788670123</v>
      </c>
      <c r="H63">
        <v>5.4667333510560834</v>
      </c>
      <c r="I63">
        <v>-2.2385469788670123</v>
      </c>
      <c r="J63">
        <v>5.4667333510560834</v>
      </c>
    </row>
    <row r="64" spans="2:10" x14ac:dyDescent="0.35">
      <c r="B64" t="s">
        <v>42</v>
      </c>
      <c r="C64">
        <v>4.5552131709129829E-5</v>
      </c>
      <c r="D64">
        <v>1.4768941459830613E-5</v>
      </c>
      <c r="E64">
        <v>3.084319335480139</v>
      </c>
      <c r="F64" s="17">
        <v>5.0747793464507316E-3</v>
      </c>
      <c r="G64">
        <v>1.5070534673416916E-5</v>
      </c>
      <c r="H64">
        <v>7.6033728744842746E-5</v>
      </c>
      <c r="I64">
        <v>1.5070534673416916E-5</v>
      </c>
      <c r="J64">
        <v>7.6033728744842746E-5</v>
      </c>
    </row>
    <row r="65" spans="2:10" x14ac:dyDescent="0.35">
      <c r="B65" t="s">
        <v>43</v>
      </c>
      <c r="C65">
        <v>2.1833729286334685E-2</v>
      </c>
      <c r="D65">
        <v>9.6080800231152438E-3</v>
      </c>
      <c r="E65">
        <v>2.2724341631009333</v>
      </c>
      <c r="F65" s="17">
        <v>3.230401554497913E-2</v>
      </c>
      <c r="G65">
        <v>2.0036267466201664E-3</v>
      </c>
      <c r="H65">
        <v>4.16638318260492E-2</v>
      </c>
      <c r="I65">
        <v>2.0036267466201664E-3</v>
      </c>
      <c r="J65">
        <v>4.16638318260492E-2</v>
      </c>
    </row>
    <row r="66" spans="2:10" ht="15" thickBot="1" x14ac:dyDescent="0.4">
      <c r="B66" s="8" t="s">
        <v>45</v>
      </c>
      <c r="C66" s="8">
        <v>-2.7225817679705816E-4</v>
      </c>
      <c r="D66" s="8">
        <v>2.4599470566420597E-4</v>
      </c>
      <c r="E66" s="8">
        <v>-1.1067643755256384</v>
      </c>
      <c r="F66" s="8">
        <v>0.27936614732339515</v>
      </c>
      <c r="G66" s="8">
        <v>-7.7996629598552233E-4</v>
      </c>
      <c r="H66" s="8">
        <v>2.35449942391406E-4</v>
      </c>
      <c r="I66" s="8">
        <v>-7.7996629598552233E-4</v>
      </c>
      <c r="J66" s="8">
        <v>2.35449942391406E-4</v>
      </c>
    </row>
    <row r="70" spans="2:10" x14ac:dyDescent="0.35">
      <c r="B70" t="s">
        <v>70</v>
      </c>
    </row>
    <row r="71" spans="2:10" ht="15" thickBot="1" x14ac:dyDescent="0.4"/>
    <row r="72" spans="2:10" x14ac:dyDescent="0.35">
      <c r="B72" s="9" t="s">
        <v>71</v>
      </c>
      <c r="C72" s="9" t="s">
        <v>92</v>
      </c>
      <c r="D72" s="9" t="s">
        <v>73</v>
      </c>
    </row>
    <row r="73" spans="2:10" x14ac:dyDescent="0.35">
      <c r="B73">
        <v>1</v>
      </c>
      <c r="C73">
        <v>-3.4159946658873728</v>
      </c>
      <c r="D73">
        <v>-1.2588133754600377</v>
      </c>
    </row>
    <row r="74" spans="2:10" x14ac:dyDescent="0.35">
      <c r="B74">
        <v>2</v>
      </c>
      <c r="C74">
        <v>-3.1027561557062171</v>
      </c>
      <c r="D74">
        <v>-1.3331042961864519</v>
      </c>
    </row>
    <row r="75" spans="2:10" x14ac:dyDescent="0.35">
      <c r="B75">
        <v>3</v>
      </c>
      <c r="C75">
        <v>-2.8418067001967122</v>
      </c>
      <c r="D75">
        <v>-1.2135993675480714</v>
      </c>
    </row>
    <row r="76" spans="2:10" x14ac:dyDescent="0.35">
      <c r="B76">
        <v>4</v>
      </c>
      <c r="C76">
        <v>-3.6464847788953136</v>
      </c>
      <c r="D76">
        <v>-0.73490589043757826</v>
      </c>
    </row>
    <row r="77" spans="2:10" x14ac:dyDescent="0.35">
      <c r="B77">
        <v>5</v>
      </c>
      <c r="C77">
        <v>-4.0162359518925523</v>
      </c>
      <c r="D77">
        <v>9.2375592893994884E-2</v>
      </c>
    </row>
    <row r="78" spans="2:10" x14ac:dyDescent="0.35">
      <c r="B78">
        <v>6</v>
      </c>
      <c r="C78">
        <v>-3.0690017062858899</v>
      </c>
      <c r="D78">
        <v>-0.23914303929813707</v>
      </c>
    </row>
    <row r="79" spans="2:10" x14ac:dyDescent="0.35">
      <c r="B79">
        <v>7</v>
      </c>
      <c r="C79">
        <v>-3.1570474776956008</v>
      </c>
      <c r="D79">
        <v>-0.14716353865687548</v>
      </c>
    </row>
    <row r="80" spans="2:10" x14ac:dyDescent="0.35">
      <c r="B80">
        <v>8</v>
      </c>
      <c r="C80">
        <v>-3.2223890796829142</v>
      </c>
      <c r="D80">
        <v>-3.6791155064014092E-2</v>
      </c>
    </row>
    <row r="81" spans="2:4" x14ac:dyDescent="0.35">
      <c r="B81">
        <v>9</v>
      </c>
      <c r="C81">
        <v>-1.7092131195275619</v>
      </c>
      <c r="D81">
        <v>-1.72286704741587</v>
      </c>
    </row>
    <row r="82" spans="2:4" x14ac:dyDescent="0.35">
      <c r="B82">
        <v>10</v>
      </c>
      <c r="C82">
        <v>-2.5870014927558</v>
      </c>
      <c r="D82">
        <v>-0.70169800989935371</v>
      </c>
    </row>
    <row r="83" spans="2:4" x14ac:dyDescent="0.35">
      <c r="B83">
        <v>11</v>
      </c>
      <c r="C83">
        <v>-2.2417399902085933</v>
      </c>
      <c r="D83">
        <v>-2.9724164377630924E-2</v>
      </c>
    </row>
    <row r="84" spans="2:4" x14ac:dyDescent="0.35">
      <c r="B84">
        <v>12</v>
      </c>
      <c r="C84">
        <v>-3.5096080513025081</v>
      </c>
      <c r="D84">
        <v>0.94546328753877695</v>
      </c>
    </row>
    <row r="85" spans="2:4" x14ac:dyDescent="0.35">
      <c r="B85">
        <v>13</v>
      </c>
      <c r="C85">
        <v>-2.4669969934991594</v>
      </c>
      <c r="D85">
        <v>-7.9114560926751842E-3</v>
      </c>
    </row>
    <row r="86" spans="2:4" x14ac:dyDescent="0.35">
      <c r="B86">
        <v>14</v>
      </c>
      <c r="C86">
        <v>-1.3899186377059023</v>
      </c>
      <c r="D86">
        <v>-0.65634345541746542</v>
      </c>
    </row>
    <row r="87" spans="2:4" x14ac:dyDescent="0.35">
      <c r="B87">
        <v>15</v>
      </c>
      <c r="C87">
        <v>-1.422324575007343</v>
      </c>
      <c r="D87">
        <v>-0.67841874047499995</v>
      </c>
    </row>
    <row r="88" spans="2:4" x14ac:dyDescent="0.35">
      <c r="B88">
        <v>16</v>
      </c>
      <c r="C88">
        <v>-3.1980742748549256</v>
      </c>
      <c r="D88">
        <v>1.3814537983887281</v>
      </c>
    </row>
    <row r="89" spans="2:4" x14ac:dyDescent="0.35">
      <c r="B89">
        <v>17</v>
      </c>
      <c r="C89">
        <v>-1.1756299268327468</v>
      </c>
      <c r="D89">
        <v>-0.17753133889371719</v>
      </c>
    </row>
    <row r="90" spans="2:4" x14ac:dyDescent="0.35">
      <c r="B90">
        <v>18</v>
      </c>
      <c r="C90">
        <v>-2.2529369569748807</v>
      </c>
      <c r="D90">
        <v>0.50529334534134795</v>
      </c>
    </row>
    <row r="91" spans="2:4" x14ac:dyDescent="0.35">
      <c r="B91">
        <v>19</v>
      </c>
      <c r="C91">
        <v>-2.2652243436518482</v>
      </c>
      <c r="D91">
        <v>1.1792305076373832</v>
      </c>
    </row>
    <row r="92" spans="2:4" x14ac:dyDescent="0.35">
      <c r="B92">
        <v>20</v>
      </c>
      <c r="C92">
        <v>-1.78610069292181</v>
      </c>
      <c r="D92">
        <v>-0.16048639349482108</v>
      </c>
    </row>
    <row r="93" spans="2:4" x14ac:dyDescent="0.35">
      <c r="B93">
        <v>21</v>
      </c>
      <c r="C93">
        <v>-1.3494425331476383</v>
      </c>
      <c r="D93">
        <v>-8.9082652029662146E-2</v>
      </c>
    </row>
    <row r="94" spans="2:4" x14ac:dyDescent="0.35">
      <c r="B94">
        <v>22</v>
      </c>
      <c r="C94">
        <v>-1.2214756739269992</v>
      </c>
      <c r="D94">
        <v>0.46079392626953664</v>
      </c>
    </row>
    <row r="95" spans="2:4" x14ac:dyDescent="0.35">
      <c r="B95">
        <v>23</v>
      </c>
      <c r="C95">
        <v>-2.5834362801196158</v>
      </c>
      <c r="D95">
        <v>1.6066318544238296</v>
      </c>
    </row>
    <row r="96" spans="2:4" x14ac:dyDescent="0.35">
      <c r="B96">
        <v>24</v>
      </c>
      <c r="C96">
        <v>-1.9269457128417016</v>
      </c>
      <c r="D96">
        <v>-0.46901052078560435</v>
      </c>
    </row>
    <row r="97" spans="2:4" x14ac:dyDescent="0.35">
      <c r="B97">
        <v>25</v>
      </c>
      <c r="C97">
        <v>-2.0442914295655483</v>
      </c>
      <c r="D97">
        <v>0.90734720965575777</v>
      </c>
    </row>
    <row r="98" spans="2:4" x14ac:dyDescent="0.35">
      <c r="B98">
        <v>26</v>
      </c>
      <c r="C98">
        <v>-1.8613047304211487</v>
      </c>
      <c r="D98">
        <v>0.64228488760572255</v>
      </c>
    </row>
    <row r="99" spans="2:4" x14ac:dyDescent="0.35">
      <c r="B99">
        <v>27</v>
      </c>
      <c r="C99">
        <v>-2.3404904214845987</v>
      </c>
      <c r="D99">
        <v>0.76628696936719809</v>
      </c>
    </row>
    <row r="100" spans="2:4" x14ac:dyDescent="0.35">
      <c r="B100">
        <v>28</v>
      </c>
      <c r="C100">
        <v>-1.4401007648101831</v>
      </c>
      <c r="D100">
        <v>0.95679424024566551</v>
      </c>
    </row>
    <row r="101" spans="2:4" x14ac:dyDescent="0.35">
      <c r="B101">
        <v>29</v>
      </c>
      <c r="C101">
        <v>-0.67111942609922082</v>
      </c>
      <c r="D101">
        <v>9.3414398175160729E-2</v>
      </c>
    </row>
    <row r="102" spans="2:4" x14ac:dyDescent="0.35">
      <c r="B102">
        <v>30</v>
      </c>
      <c r="C102">
        <v>-1.4391893100577855</v>
      </c>
      <c r="D102">
        <v>4.6086997908529881E-3</v>
      </c>
    </row>
    <row r="103" spans="2:4" x14ac:dyDescent="0.35">
      <c r="B103">
        <v>31</v>
      </c>
      <c r="C103">
        <v>0.27322252566440786</v>
      </c>
      <c r="D103">
        <v>-0.79993651248705822</v>
      </c>
    </row>
    <row r="104" spans="2:4" x14ac:dyDescent="0.35">
      <c r="B104">
        <v>32</v>
      </c>
      <c r="C104">
        <v>-1.4933446906028838</v>
      </c>
      <c r="D104">
        <v>0.62313201551326003</v>
      </c>
    </row>
    <row r="105" spans="2:4" x14ac:dyDescent="0.35">
      <c r="B105">
        <v>33</v>
      </c>
      <c r="C105">
        <v>1.5090773306013727</v>
      </c>
      <c r="D105">
        <v>-0.59186111204849856</v>
      </c>
    </row>
    <row r="106" spans="2:4" ht="15" thickBot="1" x14ac:dyDescent="0.4">
      <c r="B106" s="8">
        <v>34</v>
      </c>
      <c r="C106" s="8">
        <v>0.9496364853468986</v>
      </c>
      <c r="D106" s="8">
        <v>0.88328133322124702</v>
      </c>
    </row>
    <row r="107" spans="2:4" x14ac:dyDescent="0.35">
      <c r="B107">
        <v>36</v>
      </c>
      <c r="C107">
        <v>3.3073220583021214</v>
      </c>
      <c r="D107">
        <v>-1.1370083671530851</v>
      </c>
    </row>
    <row r="108" spans="2:4" ht="15" thickBot="1" x14ac:dyDescent="0.4">
      <c r="B108" s="8">
        <v>37</v>
      </c>
      <c r="C108" s="8">
        <v>0.72604689963849256</v>
      </c>
      <c r="D108" s="8">
        <v>1.7394786368025101</v>
      </c>
    </row>
  </sheetData>
  <conditionalFormatting sqref="B4:C37">
    <cfRule type="cellIs" dxfId="12" priority="1" operator="equal">
      <formula>0</formula>
    </cfRule>
  </conditionalFormatting>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49145-B8B6-470F-B564-F62DD61E2B72}">
  <dimension ref="B1:L109"/>
  <sheetViews>
    <sheetView topLeftCell="A38" workbookViewId="0">
      <selection activeCell="B45" sqref="B45"/>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97</v>
      </c>
    </row>
    <row r="3" spans="2:12" ht="48" x14ac:dyDescent="0.35">
      <c r="C3" s="1" t="s">
        <v>89</v>
      </c>
      <c r="D3" s="1" t="s">
        <v>35</v>
      </c>
      <c r="E3" s="1" t="s">
        <v>93</v>
      </c>
      <c r="F3" s="1" t="s">
        <v>37</v>
      </c>
      <c r="G3" s="1" t="s">
        <v>39</v>
      </c>
      <c r="H3" s="1" t="s">
        <v>40</v>
      </c>
      <c r="I3" s="1" t="s">
        <v>41</v>
      </c>
      <c r="J3" s="1" t="s">
        <v>42</v>
      </c>
      <c r="K3" s="1" t="s">
        <v>43</v>
      </c>
      <c r="L3" s="1" t="s">
        <v>45</v>
      </c>
    </row>
    <row r="4" spans="2:12" x14ac:dyDescent="0.35">
      <c r="B4" t="s">
        <v>7</v>
      </c>
      <c r="C4" s="14">
        <f>LN(VLOOKUP($B4,'[1]Dati finali'!$B$4:$S$40,'[1]Dati finali'!$S$42,FALSE))</f>
        <v>-4.9524397779456901</v>
      </c>
      <c r="D4" s="2">
        <f>VLOOKUP($B4,'[1]Dati finali'!$B$4:$O$40,'[1]Dati finali'!C$42,FALSE)</f>
        <v>0.27800000000000002</v>
      </c>
      <c r="E4" s="6">
        <f>VLOOKUP($B4,'[1]Dati finali'!$B$4:$O$40,'[1]Dati finali'!D$42,FALSE)</f>
        <v>4708.9274575723102</v>
      </c>
      <c r="F4" s="5">
        <f>VLOOKUP($B4,'[1]Dati finali'!$B$4:$O$40,'[1]Dati finali'!E$42,FALSE)</f>
        <v>9.69E-2</v>
      </c>
      <c r="G4" s="5">
        <f>VLOOKUP($B4,'[1]Dati finali'!$B$4:$O$40,'[1]Dati finali'!G$42,FALSE)</f>
        <v>0.97368421052631593</v>
      </c>
      <c r="H4" s="2">
        <f>VLOOKUP($B4,'[1]Dati finali'!$B$4:$O$40,'[1]Dati finali'!H$42,FALSE)</f>
        <v>0.15651982378854626</v>
      </c>
      <c r="I4" s="4">
        <f>VLOOKUP($B4,'[1]Dati finali'!$B$4:$O$40,'[1]Dati finali'!I$42,FALSE)</f>
        <v>0.74668999999999996</v>
      </c>
      <c r="J4">
        <f>VLOOKUP($B4,'[1]Dati finali'!$B$4:$O$40,'[1]Dati finali'!J$42,FALSE)</f>
        <v>18375.433481661283</v>
      </c>
      <c r="K4">
        <f>VLOOKUP($B4,'[1]Dati finali'!$B$4:$O$40,'[1]Dati finali'!K$42,FALSE)</f>
        <v>33</v>
      </c>
      <c r="L4" s="7">
        <f>VLOOKUP($B4,'[1]Dati finali'!$B$4:$O$40,'[1]Dati finali'!L$42,FALSE)</f>
        <v>4747.1506650000001</v>
      </c>
    </row>
    <row r="5" spans="2:12" x14ac:dyDescent="0.35">
      <c r="B5" t="s">
        <v>28</v>
      </c>
      <c r="C5" s="14">
        <f>LN(VLOOKUP($B5,'[1]Dati finali'!$B$4:$S$40,'[1]Dati finali'!$S$42,FALSE))</f>
        <v>-4.926770765957718</v>
      </c>
      <c r="D5" s="2">
        <f>VLOOKUP($B5,'[1]Dati finali'!$B$4:$O$40,'[1]Dati finali'!C$42,FALSE)</f>
        <v>0.17600000000000002</v>
      </c>
      <c r="E5" s="6">
        <f>VLOOKUP($B5,'[1]Dati finali'!$B$4:$O$40,'[1]Dati finali'!D$42,FALSE)</f>
        <v>2584.4117872644297</v>
      </c>
      <c r="F5" s="5">
        <f>VLOOKUP($B5,'[1]Dati finali'!$B$4:$O$40,'[1]Dati finali'!E$42,FALSE)</f>
        <v>0.12434999999999999</v>
      </c>
      <c r="G5" s="5">
        <f>VLOOKUP($B5,'[1]Dati finali'!$B$4:$O$40,'[1]Dati finali'!G$42,FALSE)</f>
        <v>1.0175438596491229</v>
      </c>
      <c r="H5" s="2">
        <f>VLOOKUP($B5,'[1]Dati finali'!$B$4:$O$40,'[1]Dati finali'!H$42,FALSE)</f>
        <v>0.41427188940092169</v>
      </c>
      <c r="I5" s="4">
        <f>VLOOKUP($B5,'[1]Dati finali'!$B$4:$O$40,'[1]Dati finali'!I$42,FALSE)</f>
        <v>0.53935999999999995</v>
      </c>
      <c r="J5">
        <f>VLOOKUP($B5,'[1]Dati finali'!$B$4:$O$40,'[1]Dati finali'!J$42,FALSE)</f>
        <v>23383.132051156193</v>
      </c>
      <c r="K5">
        <f>VLOOKUP($B5,'[1]Dati finali'!$B$4:$O$40,'[1]Dati finali'!K$42,FALSE)</f>
        <v>34</v>
      </c>
      <c r="L5" s="7">
        <f>VLOOKUP($B5,'[1]Dati finali'!$B$4:$O$40,'[1]Dati finali'!L$42,FALSE)</f>
        <v>4935.9262470000003</v>
      </c>
    </row>
    <row r="6" spans="2:12" x14ac:dyDescent="0.35">
      <c r="B6" t="s">
        <v>21</v>
      </c>
      <c r="C6" s="14">
        <f>LN(VLOOKUP($B6,'[1]Dati finali'!$B$4:$S$40,'[1]Dati finali'!$S$42,FALSE))</f>
        <v>-4.8561839124970945</v>
      </c>
      <c r="D6" s="2">
        <f>VLOOKUP($B6,'[1]Dati finali'!$B$4:$O$40,'[1]Dati finali'!C$42,FALSE)</f>
        <v>0.40299999999999997</v>
      </c>
      <c r="E6" s="6">
        <f>VLOOKUP($B6,'[1]Dati finali'!$B$4:$O$40,'[1]Dati finali'!D$42,FALSE)</f>
        <v>3821.1451704373976</v>
      </c>
      <c r="F6" s="5">
        <f>VLOOKUP($B6,'[1]Dati finali'!$B$4:$O$40,'[1]Dati finali'!E$42,FALSE)</f>
        <v>0.11115</v>
      </c>
      <c r="G6" s="5">
        <f>VLOOKUP($B6,'[1]Dati finali'!$B$4:$O$40,'[1]Dati finali'!G$42,FALSE)</f>
        <v>1.0175438596491229</v>
      </c>
      <c r="H6" s="2">
        <f>VLOOKUP($B6,'[1]Dati finali'!$B$4:$O$40,'[1]Dati finali'!H$42,FALSE)</f>
        <v>0.48558139534883721</v>
      </c>
      <c r="I6" s="4">
        <f>VLOOKUP($B6,'[1]Dati finali'!$B$4:$O$40,'[1]Dati finali'!I$42,FALSE)</f>
        <v>0.67516000000000009</v>
      </c>
      <c r="J6">
        <f>VLOOKUP($B6,'[1]Dati finali'!$B$4:$O$40,'[1]Dati finali'!J$42,FALSE)</f>
        <v>28945.214455971793</v>
      </c>
      <c r="K6">
        <f>VLOOKUP($B6,'[1]Dati finali'!$B$4:$O$40,'[1]Dati finali'!K$42,FALSE)</f>
        <v>23</v>
      </c>
      <c r="L6" s="7">
        <f>VLOOKUP($B6,'[1]Dati finali'!$B$4:$O$40,'[1]Dati finali'!L$42,FALSE)</f>
        <v>6066.7289979999996</v>
      </c>
    </row>
    <row r="7" spans="2:12" x14ac:dyDescent="0.35">
      <c r="B7" t="s">
        <v>23</v>
      </c>
      <c r="C7" s="14">
        <f>LN(VLOOKUP($B7,'[1]Dati finali'!$B$4:$S$40,'[1]Dati finali'!$S$42,FALSE))</f>
        <v>-4.5332272530600148</v>
      </c>
      <c r="D7" s="2">
        <f>VLOOKUP($B7,'[1]Dati finali'!$B$4:$O$40,'[1]Dati finali'!C$42,FALSE)</f>
        <v>0.23899999999999999</v>
      </c>
      <c r="E7" s="6">
        <f>VLOOKUP($B7,'[1]Dati finali'!$B$4:$O$40,'[1]Dati finali'!D$42,FALSE)</f>
        <v>4924.5440194404428</v>
      </c>
      <c r="F7" s="5">
        <f>VLOOKUP($B7,'[1]Dati finali'!$B$4:$O$40,'[1]Dati finali'!E$42,FALSE)</f>
        <v>0.1313</v>
      </c>
      <c r="G7" s="5">
        <f>VLOOKUP($B7,'[1]Dati finali'!$B$4:$O$40,'[1]Dati finali'!G$42,FALSE)</f>
        <v>1.192982456140351</v>
      </c>
      <c r="H7" s="2">
        <f>VLOOKUP($B7,'[1]Dati finali'!$B$4:$O$40,'[1]Dati finali'!H$42,FALSE)</f>
        <v>0.16675000000000001</v>
      </c>
      <c r="I7" s="4">
        <f>VLOOKUP($B7,'[1]Dati finali'!$B$4:$O$40,'[1]Dati finali'!I$42,FALSE)</f>
        <v>0.94546000000000008</v>
      </c>
      <c r="J7">
        <f>VLOOKUP($B7,'[1]Dati finali'!$B$4:$O$40,'[1]Dati finali'!J$42,FALSE)</f>
        <v>35994.860216078843</v>
      </c>
      <c r="K7">
        <f>VLOOKUP($B7,'[1]Dati finali'!$B$4:$O$40,'[1]Dati finali'!K$42,FALSE)</f>
        <v>9</v>
      </c>
      <c r="L7" s="7">
        <f>VLOOKUP($B7,'[1]Dati finali'!$B$4:$O$40,'[1]Dati finali'!L$42,FALSE)</f>
        <v>3986.496114</v>
      </c>
    </row>
    <row r="8" spans="2:12" x14ac:dyDescent="0.35">
      <c r="B8" t="s">
        <v>26</v>
      </c>
      <c r="C8" s="14">
        <f>LN(VLOOKUP($B8,'[1]Dati finali'!$B$4:$S$40,'[1]Dati finali'!$S$42,FALSE))</f>
        <v>-4.3024822079123686</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finali'!G$42,FALSE)</f>
        <v>0.93859649122807032</v>
      </c>
      <c r="H8" s="2">
        <f>VLOOKUP($B8,'[1]Dati finali'!$B$4:$O$40,'[1]Dati finali'!H$42,FALSE)</f>
        <v>0.13689675870348139</v>
      </c>
      <c r="I8" s="4">
        <f>VLOOKUP($B8,'[1]Dati finali'!$B$4:$O$40,'[1]Dati finali'!I$42,FALSE)</f>
        <v>0.60104999999999997</v>
      </c>
      <c r="J8">
        <f>VLOOKUP($B8,'[1]Dati finali'!$B$4:$O$40,'[1]Dati finali'!J$42,FALSE)</f>
        <v>25545.694362817598</v>
      </c>
      <c r="K8">
        <f>VLOOKUP($B8,'[1]Dati finali'!$B$4:$O$40,'[1]Dati finali'!K$42,FALSE)</f>
        <v>38</v>
      </c>
      <c r="L8" s="7">
        <f>VLOOKUP($B8,'[1]Dati finali'!$B$4:$O$40,'[1]Dati finali'!L$42,FALSE)</f>
        <v>5798.3715529999999</v>
      </c>
    </row>
    <row r="9" spans="2:12" x14ac:dyDescent="0.35">
      <c r="B9" t="s">
        <v>15</v>
      </c>
      <c r="C9" s="14">
        <f>LN(VLOOKUP($B9,'[1]Dati finali'!$B$4:$S$40,'[1]Dati finali'!$S$42,FALSE))</f>
        <v>-4.2337739520948734</v>
      </c>
      <c r="D9" s="2">
        <f>VLOOKUP($B9,'[1]Dati finali'!$B$4:$O$40,'[1]Dati finali'!C$42,FALSE)</f>
        <v>0.31</v>
      </c>
      <c r="E9" s="6">
        <f>VLOOKUP($B9,'[1]Dati finali'!$B$4:$O$40,'[1]Dati finali'!D$42,FALSE)</f>
        <v>5062.6064215523229</v>
      </c>
      <c r="F9" s="5">
        <f>VLOOKUP($B9,'[1]Dati finali'!$B$4:$O$40,'[1]Dati finali'!E$42,FALSE)</f>
        <v>0.17780000000000001</v>
      </c>
      <c r="G9" s="5">
        <f>VLOOKUP($B9,'[1]Dati finali'!$B$4:$O$40,'[1]Dati finali'!G$42,FALSE)</f>
        <v>1.3508771929824563</v>
      </c>
      <c r="H9" s="2">
        <f>VLOOKUP($B9,'[1]Dati finali'!$B$4:$O$40,'[1]Dati finali'!H$42,FALSE)</f>
        <v>0.28974708171206226</v>
      </c>
      <c r="I9" s="4">
        <f>VLOOKUP($B9,'[1]Dati finali'!$B$4:$O$40,'[1]Dati finali'!I$42,FALSE)</f>
        <v>0.78724000000000005</v>
      </c>
      <c r="J9">
        <f>VLOOKUP($B9,'[1]Dati finali'!$B$4:$O$40,'[1]Dati finali'!J$42,FALSE)</f>
        <v>24212.197302170782</v>
      </c>
      <c r="K9">
        <f>VLOOKUP($B9,'[1]Dati finali'!$B$4:$O$40,'[1]Dati finali'!K$42,FALSE)</f>
        <v>21</v>
      </c>
      <c r="L9" s="7">
        <f>VLOOKUP($B9,'[1]Dati finali'!$B$4:$O$40,'[1]Dati finali'!L$42,FALSE)</f>
        <v>4215.9879979999996</v>
      </c>
    </row>
    <row r="10" spans="2:12" x14ac:dyDescent="0.35">
      <c r="B10" t="s">
        <v>20</v>
      </c>
      <c r="C10" s="14">
        <f>LN(VLOOKUP($B10,'[1]Dati finali'!$B$4:$S$40,'[1]Dati finali'!$S$42,FALSE))</f>
        <v>-4.1696272409631874</v>
      </c>
      <c r="D10" s="2">
        <f>VLOOKUP($B10,'[1]Dati finali'!$B$4:$O$40,'[1]Dati finali'!C$42,FALSE)</f>
        <v>0.33899999999999997</v>
      </c>
      <c r="E10" s="6">
        <f>VLOOKUP($B10,'[1]Dati finali'!$B$4:$O$40,'[1]Dati finali'!D$42,FALSE)</f>
        <v>3507.4045206547157</v>
      </c>
      <c r="F10" s="5">
        <f>VLOOKUP($B10,'[1]Dati finali'!$B$4:$O$40,'[1]Dati finali'!E$42,FALSE)</f>
        <v>0.15839999999999999</v>
      </c>
      <c r="G10" s="5">
        <f>VLOOKUP($B10,'[1]Dati finali'!$B$4:$O$40,'[1]Dati finali'!G$42,FALSE)</f>
        <v>1.0175438596491229</v>
      </c>
      <c r="H10" s="2">
        <f>VLOOKUP($B10,'[1]Dati finali'!$B$4:$O$40,'[1]Dati finali'!H$42,FALSE)</f>
        <v>0.54400000000000004</v>
      </c>
      <c r="I10" s="4">
        <f>VLOOKUP($B10,'[1]Dati finali'!$B$4:$O$40,'[1]Dati finali'!I$42,FALSE)</f>
        <v>0.68075000000000008</v>
      </c>
      <c r="J10">
        <f>VLOOKUP($B10,'[1]Dati finali'!$B$4:$O$40,'[1]Dati finali'!J$42,FALSE)</f>
        <v>24735.816612986935</v>
      </c>
      <c r="K10">
        <f>VLOOKUP($B10,'[1]Dati finali'!$B$4:$O$40,'[1]Dati finali'!K$42,FALSE)</f>
        <v>22</v>
      </c>
      <c r="L10" s="7">
        <f>VLOOKUP($B10,'[1]Dati finali'!$B$4:$O$40,'[1]Dati finali'!L$42,FALSE)</f>
        <v>6316.579033</v>
      </c>
    </row>
    <row r="11" spans="2:12" x14ac:dyDescent="0.35">
      <c r="B11" t="s">
        <v>11</v>
      </c>
      <c r="C11" s="14">
        <f>LN(VLOOKUP($B11,'[1]Dati finali'!$B$4:$S$40,'[1]Dati finali'!$S$42,FALSE))</f>
        <v>-3.9238603589985575</v>
      </c>
      <c r="D11" s="2">
        <f>VLOOKUP($B11,'[1]Dati finali'!$B$4:$O$40,'[1]Dati finali'!C$42,FALSE)</f>
        <v>0.39700000000000002</v>
      </c>
      <c r="E11" s="6">
        <f>VLOOKUP($B11,'[1]Dati finali'!$B$4:$O$40,'[1]Dati finali'!D$42,FALSE)</f>
        <v>6732.3674731561114</v>
      </c>
      <c r="F11" s="5">
        <f>VLOOKUP($B11,'[1]Dati finali'!$B$4:$O$40,'[1]Dati finali'!E$42,FALSE)</f>
        <v>0.1263</v>
      </c>
      <c r="G11" s="5">
        <f>VLOOKUP($B11,'[1]Dati finali'!$B$4:$O$40,'[1]Dati finali'!G$42,FALSE)</f>
        <v>1</v>
      </c>
      <c r="H11" s="2">
        <f>VLOOKUP($B11,'[1]Dati finali'!$B$4:$O$40,'[1]Dati finali'!H$42,FALSE)</f>
        <v>0.12391056910569105</v>
      </c>
      <c r="I11" s="4">
        <f>VLOOKUP($B11,'[1]Dati finali'!$B$4:$O$40,'[1]Dati finali'!I$42,FALSE)</f>
        <v>0.68716999999999995</v>
      </c>
      <c r="J11">
        <f>VLOOKUP($B11,'[1]Dati finali'!$B$4:$O$40,'[1]Dati finali'!J$42,FALSE)</f>
        <v>27843.887608341538</v>
      </c>
      <c r="K11">
        <f>VLOOKUP($B11,'[1]Dati finali'!$B$4:$O$40,'[1]Dati finali'!K$42,FALSE)</f>
        <v>8</v>
      </c>
      <c r="L11" s="7">
        <f>VLOOKUP($B11,'[1]Dati finali'!$B$4:$O$40,'[1]Dati finali'!L$42,FALSE)</f>
        <v>6592.3394420000004</v>
      </c>
    </row>
    <row r="12" spans="2:12" x14ac:dyDescent="0.35">
      <c r="B12" t="s">
        <v>9</v>
      </c>
      <c r="C12" s="14">
        <f>LN(VLOOKUP($B12,'[1]Dati finali'!$B$4:$S$40,'[1]Dati finali'!$S$42,FALSE))</f>
        <v>-3.7829934264802674</v>
      </c>
      <c r="D12" s="2">
        <f>VLOOKUP($B12,'[1]Dati finali'!$B$4:$O$40,'[1]Dati finali'!C$42,FALSE)</f>
        <v>0.23899999999999999</v>
      </c>
      <c r="E12" s="6">
        <f>VLOOKUP($B12,'[1]Dati finali'!$B$4:$O$40,'[1]Dati finali'!D$42,FALSE)</f>
        <v>6258.8910370365938</v>
      </c>
      <c r="F12" s="5">
        <f>VLOOKUP($B12,'[1]Dati finali'!$B$4:$O$40,'[1]Dati finali'!E$42,FALSE)</f>
        <v>0.14629999999999999</v>
      </c>
      <c r="G12" s="5">
        <f>VLOOKUP($B12,'[1]Dati finali'!$B$4:$O$40,'[1]Dati finali'!G$42,FALSE)</f>
        <v>1.0263157894736843</v>
      </c>
      <c r="H12" s="2">
        <f>VLOOKUP($B12,'[1]Dati finali'!$B$4:$O$40,'[1]Dati finali'!H$42,FALSE)</f>
        <v>0.1126530612244898</v>
      </c>
      <c r="I12" s="4">
        <f>VLOOKUP($B12,'[1]Dati finali'!$B$4:$O$40,'[1]Dati finali'!I$42,FALSE)</f>
        <v>0.73675000000000002</v>
      </c>
      <c r="J12">
        <f>VLOOKUP($B12,'[1]Dati finali'!$B$4:$O$40,'[1]Dati finali'!J$42,FALSE)</f>
        <v>31866.010828482387</v>
      </c>
      <c r="K12">
        <f>VLOOKUP($B12,'[1]Dati finali'!$B$4:$O$40,'[1]Dati finali'!K$42,FALSE)</f>
        <v>27</v>
      </c>
      <c r="L12" s="7">
        <f>VLOOKUP($B12,'[1]Dati finali'!$B$4:$O$40,'[1]Dati finali'!L$42,FALSE)</f>
        <v>5561.476705</v>
      </c>
    </row>
    <row r="13" spans="2:12" x14ac:dyDescent="0.35">
      <c r="B13" t="s">
        <v>3</v>
      </c>
      <c r="C13" s="14">
        <f>LN(VLOOKUP($B13,'[1]Dati finali'!$B$4:$S$40,'[1]Dati finali'!$S$42,FALSE))</f>
        <v>-3.5973355965640952</v>
      </c>
      <c r="D13" s="2">
        <f>VLOOKUP($B13,'[1]Dati finali'!$B$4:$O$40,'[1]Dati finali'!C$42,FALSE)</f>
        <v>0.47744723999999999</v>
      </c>
      <c r="E13" s="6">
        <f>VLOOKUP($B13,'[1]Dati finali'!$B$4:$O$40,'[1]Dati finali'!D$42,FALSE)</f>
        <v>10496.5136719641</v>
      </c>
      <c r="F13" s="5">
        <f>VLOOKUP($B13,'[1]Dati finali'!$B$4:$O$40,'[1]Dati finali'!E$42,FALSE)</f>
        <v>9.6491228070175447E-2</v>
      </c>
      <c r="G13" s="5">
        <f>VLOOKUP($B13,'[1]Dati finali'!$B$4:$O$40,'[1]Dati finali'!G$42,FALSE)</f>
        <v>1.0701754385964912</v>
      </c>
      <c r="H13" s="2">
        <f>VLOOKUP($B13,'[1]Dati finali'!$B$4:$O$40,'[1]Dati finali'!H$42,FALSE)</f>
        <v>2.8395721925133691E-2</v>
      </c>
      <c r="I13" s="4">
        <f>VLOOKUP($B13,'[1]Dati finali'!$B$4:$O$40,'[1]Dati finali'!I$42,FALSE)</f>
        <v>0.81503000000000003</v>
      </c>
      <c r="J13">
        <f>VLOOKUP($B13,'[1]Dati finali'!$B$4:$O$40,'[1]Dati finali'!J$42,FALSE)</f>
        <v>33627.430244398442</v>
      </c>
      <c r="K13">
        <f>VLOOKUP($B13,'[1]Dati finali'!$B$4:$O$40,'[1]Dati finali'!K$42,FALSE)</f>
        <v>80</v>
      </c>
      <c r="L13" s="7">
        <f>VLOOKUP($B13,'[1]Dati finali'!$B$4:$O$40,'[1]Dati finali'!L$42,FALSE)</f>
        <v>4166.0179909999997</v>
      </c>
    </row>
    <row r="14" spans="2:12" x14ac:dyDescent="0.35">
      <c r="B14" t="s">
        <v>29</v>
      </c>
      <c r="C14" s="14">
        <f>LN(VLOOKUP($B14,'[1]Dati finali'!$B$4:$S$40,'[1]Dati finali'!$S$42,FALSE))</f>
        <v>-3.3811586616334148</v>
      </c>
      <c r="D14" s="2">
        <f>VLOOKUP($B14,'[1]Dati finali'!$B$4:$O$40,'[1]Dati finali'!C$42,FALSE)</f>
        <v>0.23100000000000001</v>
      </c>
      <c r="E14" s="6">
        <f>VLOOKUP($B14,'[1]Dati finali'!$B$4:$O$40,'[1]Dati finali'!D$42,FALSE)</f>
        <v>5137.0738351939754</v>
      </c>
      <c r="F14" s="5">
        <f>VLOOKUP($B14,'[1]Dati finali'!$B$4:$O$40,'[1]Dati finali'!E$42,FALSE)</f>
        <v>0.14384999999999998</v>
      </c>
      <c r="G14" s="5">
        <f>VLOOKUP($B14,'[1]Dati finali'!$B$4:$O$40,'[1]Dati finali'!G$42,FALSE)</f>
        <v>1.1578947368421053</v>
      </c>
      <c r="H14" s="2">
        <f>VLOOKUP($B14,'[1]Dati finali'!$B$4:$O$40,'[1]Dati finali'!H$42,FALSE)</f>
        <v>0.24461254612546127</v>
      </c>
      <c r="I14" s="4">
        <f>VLOOKUP($B14,'[1]Dati finali'!$B$4:$O$40,'[1]Dati finali'!I$42,FALSE)</f>
        <v>0.53750999999999993</v>
      </c>
      <c r="J14">
        <f>VLOOKUP($B14,'[1]Dati finali'!$B$4:$O$40,'[1]Dati finali'!J$42,FALSE)</f>
        <v>27733.754503235035</v>
      </c>
      <c r="K14">
        <f>VLOOKUP($B14,'[1]Dati finali'!$B$4:$O$40,'[1]Dati finali'!K$42,FALSE)</f>
        <v>24</v>
      </c>
      <c r="L14" s="7">
        <f>VLOOKUP($B14,'[1]Dati finali'!$B$4:$O$40,'[1]Dati finali'!L$42,FALSE)</f>
        <v>5348.64149</v>
      </c>
    </row>
    <row r="15" spans="2:12" x14ac:dyDescent="0.35">
      <c r="B15" t="s">
        <v>16</v>
      </c>
      <c r="C15" s="14">
        <f>LN(VLOOKUP($B15,'[1]Dati finali'!$B$4:$S$40,'[1]Dati finali'!$S$42,FALSE))</f>
        <v>-3.2246306479451783</v>
      </c>
      <c r="D15" s="2">
        <f>VLOOKUP($B15,'[1]Dati finali'!$B$4:$O$40,'[1]Dati finali'!C$42,FALSE)</f>
        <v>0.24100000000000002</v>
      </c>
      <c r="E15" s="6">
        <f>VLOOKUP($B15,'[1]Dati finali'!$B$4:$O$40,'[1]Dati finali'!D$42,FALSE)</f>
        <v>3965.9582334833499</v>
      </c>
      <c r="F15" s="5">
        <f>VLOOKUP($B15,'[1]Dati finali'!$B$4:$O$40,'[1]Dati finali'!E$42,FALSE)</f>
        <v>0.11294999999999999</v>
      </c>
      <c r="G15" s="5">
        <f>VLOOKUP($B15,'[1]Dati finali'!$B$4:$O$40,'[1]Dati finali'!G$42,FALSE)</f>
        <v>1.0350877192982457</v>
      </c>
      <c r="H15" s="2">
        <f>VLOOKUP($B15,'[1]Dati finali'!$B$4:$O$40,'[1]Dati finali'!H$42,FALSE)</f>
        <v>0.10078369905956112</v>
      </c>
      <c r="I15" s="4">
        <f>VLOOKUP($B15,'[1]Dati finali'!$B$4:$O$40,'[1]Dati finali'!I$42,FALSE)</f>
        <v>0.71062000000000003</v>
      </c>
      <c r="J15">
        <f>VLOOKUP($B15,'[1]Dati finali'!$B$4:$O$40,'[1]Dati finali'!J$42,FALSE)</f>
        <v>24656.045439859558</v>
      </c>
      <c r="K15">
        <f>VLOOKUP($B15,'[1]Dati finali'!$B$4:$O$40,'[1]Dati finali'!K$42,FALSE)</f>
        <v>28</v>
      </c>
      <c r="L15" s="7">
        <f>VLOOKUP($B15,'[1]Dati finali'!$B$4:$O$40,'[1]Dati finali'!L$42,FALSE)</f>
        <v>5272.761109</v>
      </c>
    </row>
    <row r="16" spans="2:12" x14ac:dyDescent="0.35">
      <c r="B16" t="s">
        <v>8</v>
      </c>
      <c r="C16" s="14">
        <f>LN(VLOOKUP($B16,'[1]Dati finali'!$B$4:$S$40,'[1]Dati finali'!$S$42,FALSE))</f>
        <v>-3.0655559513409441</v>
      </c>
      <c r="D16" s="2">
        <f>VLOOKUP($B16,'[1]Dati finali'!$B$4:$O$40,'[1]Dati finali'!C$42,FALSE)</f>
        <v>0.42499999999999999</v>
      </c>
      <c r="E16" s="6">
        <f>VLOOKUP($B16,'[1]Dati finali'!$B$4:$O$40,'[1]Dati finali'!D$42,FALSE)</f>
        <v>3624.8957527885314</v>
      </c>
      <c r="F16" s="5">
        <f>VLOOKUP($B16,'[1]Dati finali'!$B$4:$O$40,'[1]Dati finali'!E$42,FALSE)</f>
        <v>0.18445</v>
      </c>
      <c r="G16" s="5">
        <f>VLOOKUP($B16,'[1]Dati finali'!$B$4:$O$40,'[1]Dati finali'!G$42,FALSE)</f>
        <v>1.0789473684210527</v>
      </c>
      <c r="H16" s="2">
        <f>VLOOKUP($B16,'[1]Dati finali'!$B$4:$O$40,'[1]Dati finali'!H$42,FALSE)</f>
        <v>8.6530612244897956E-2</v>
      </c>
      <c r="I16" s="4">
        <f>VLOOKUP($B16,'[1]Dati finali'!$B$4:$O$40,'[1]Dati finali'!I$42,FALSE)</f>
        <v>0.66835999999999995</v>
      </c>
      <c r="J16">
        <f>VLOOKUP($B16,'[1]Dati finali'!$B$4:$O$40,'[1]Dati finali'!J$42,FALSE)</f>
        <v>30266.202047392988</v>
      </c>
      <c r="K16">
        <f>VLOOKUP($B16,'[1]Dati finali'!$B$4:$O$40,'[1]Dati finali'!K$42,FALSE)</f>
        <v>40</v>
      </c>
      <c r="L16" s="7">
        <f>VLOOKUP($B16,'[1]Dati finali'!$B$4:$O$40,'[1]Dati finali'!L$42,FALSE)</f>
        <v>3905.06351</v>
      </c>
    </row>
    <row r="17" spans="2:12" x14ac:dyDescent="0.35">
      <c r="B17" t="s">
        <v>19</v>
      </c>
      <c r="C17" s="14">
        <f>LN(VLOOKUP($B17,'[1]Dati finali'!$B$4:$S$40,'[1]Dati finali'!$S$42,FALSE))</f>
        <v>-3.0516228292413929</v>
      </c>
      <c r="D17" s="2">
        <f>VLOOKUP($B17,'[1]Dati finali'!$B$4:$O$40,'[1]Dati finali'!C$42,FALSE)</f>
        <v>0.187</v>
      </c>
      <c r="E17" s="6">
        <f>VLOOKUP($B17,'[1]Dati finali'!$B$4:$O$40,'[1]Dati finali'!D$42,FALSE)</f>
        <v>5002.4066798773592</v>
      </c>
      <c r="F17" s="5">
        <f>VLOOKUP($B17,'[1]Dati finali'!$B$4:$O$40,'[1]Dati finali'!E$42,FALSE)</f>
        <v>0.21060000000000001</v>
      </c>
      <c r="G17" s="5">
        <f>VLOOKUP($B17,'[1]Dati finali'!$B$4:$O$40,'[1]Dati finali'!G$42,FALSE)</f>
        <v>1.4122807017543861</v>
      </c>
      <c r="H17" s="2">
        <f>VLOOKUP($B17,'[1]Dati finali'!$B$4:$O$40,'[1]Dati finali'!H$42,FALSE)</f>
        <v>0.37279399585921325</v>
      </c>
      <c r="I17" s="4">
        <f>VLOOKUP($B17,'[1]Dati finali'!$B$4:$O$40,'[1]Dati finali'!I$42,FALSE)</f>
        <v>0.70144000000000006</v>
      </c>
      <c r="J17">
        <f>VLOOKUP($B17,'[1]Dati finali'!$B$4:$O$40,'[1]Dati finali'!J$42,FALSE)</f>
        <v>34585.035786649052</v>
      </c>
      <c r="K17">
        <f>VLOOKUP($B17,'[1]Dati finali'!$B$4:$O$40,'[1]Dati finali'!K$42,FALSE)</f>
        <v>29</v>
      </c>
      <c r="L17" s="7">
        <f>VLOOKUP($B17,'[1]Dati finali'!$B$4:$O$40,'[1]Dati finali'!L$42,FALSE)</f>
        <v>4652.762874</v>
      </c>
    </row>
    <row r="18" spans="2:12" x14ac:dyDescent="0.35">
      <c r="B18" t="s">
        <v>18</v>
      </c>
      <c r="C18" s="14">
        <f>LN(VLOOKUP($B18,'[1]Dati finali'!$B$4:$S$40,'[1]Dati finali'!$S$42,FALSE))</f>
        <v>-2.7015498626398906</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finali'!G$42,FALSE)</f>
        <v>1.2017543859649125</v>
      </c>
      <c r="H18" s="2">
        <f>VLOOKUP($B18,'[1]Dati finali'!$B$4:$O$40,'[1]Dati finali'!H$42,FALSE)</f>
        <v>0.24720394736842105</v>
      </c>
      <c r="I18" s="4">
        <f>VLOOKUP($B18,'[1]Dati finali'!$B$4:$O$40,'[1]Dati finali'!I$42,FALSE)</f>
        <v>0.62946999999999997</v>
      </c>
      <c r="J18">
        <f>VLOOKUP($B18,'[1]Dati finali'!$B$4:$O$40,'[1]Dati finali'!J$42,FALSE)</f>
        <v>66358.098990725048</v>
      </c>
      <c r="K18">
        <f>VLOOKUP($B18,'[1]Dati finali'!$B$4:$O$40,'[1]Dati finali'!K$42,FALSE)</f>
        <v>19</v>
      </c>
      <c r="L18" s="7">
        <f>VLOOKUP($B18,'[1]Dati finali'!$B$4:$O$40,'[1]Dati finali'!L$42,FALSE)</f>
        <v>5924.2219409999998</v>
      </c>
    </row>
    <row r="19" spans="2:12" x14ac:dyDescent="0.35">
      <c r="B19" t="s">
        <v>24</v>
      </c>
      <c r="C19" s="14">
        <f>LN(VLOOKUP($B19,'[1]Dati finali'!$B$4:$S$40,'[1]Dati finali'!$S$42,FALSE))</f>
        <v>-2.6720993702861451</v>
      </c>
      <c r="D19" s="2">
        <f>VLOOKUP($B19,'[1]Dati finali'!$B$4:$O$40,'[1]Dati finali'!C$42,FALSE)</f>
        <v>0.37200000000000005</v>
      </c>
      <c r="E19" s="6">
        <f>VLOOKUP($B19,'[1]Dati finali'!$B$4:$O$40,'[1]Dati finali'!D$42,FALSE)</f>
        <v>6712.7747582450002</v>
      </c>
      <c r="F19" s="5">
        <f>VLOOKUP($B19,'[1]Dati finali'!$B$4:$O$40,'[1]Dati finali'!E$42,FALSE)</f>
        <v>0.15589999999999998</v>
      </c>
      <c r="G19" s="5">
        <f>VLOOKUP($B19,'[1]Dati finali'!$B$4:$O$40,'[1]Dati finali'!G$42,FALSE)</f>
        <v>1.4736842105263159</v>
      </c>
      <c r="H19" s="2">
        <f>VLOOKUP($B19,'[1]Dati finali'!$B$4:$O$40,'[1]Dati finali'!H$42,FALSE)</f>
        <v>0.12103298611111112</v>
      </c>
      <c r="I19" s="4">
        <f>VLOOKUP($B19,'[1]Dati finali'!$B$4:$O$40,'[1]Dati finali'!I$42,FALSE)</f>
        <v>0.91076999999999997</v>
      </c>
      <c r="J19">
        <f>VLOOKUP($B19,'[1]Dati finali'!$B$4:$O$40,'[1]Dati finali'!J$42,FALSE)</f>
        <v>46055.498481981653</v>
      </c>
      <c r="K19">
        <f>VLOOKUP($B19,'[1]Dati finali'!$B$4:$O$40,'[1]Dati finali'!K$42,FALSE)</f>
        <v>36</v>
      </c>
      <c r="L19" s="7">
        <f>VLOOKUP($B19,'[1]Dati finali'!$B$4:$O$40,'[1]Dati finali'!L$42,FALSE)</f>
        <v>5816.8789630000001</v>
      </c>
    </row>
    <row r="20" spans="2:12" x14ac:dyDescent="0.35">
      <c r="B20" t="s">
        <v>31</v>
      </c>
      <c r="C20" s="14">
        <f>LN(VLOOKUP($B20,'[1]Dati finali'!$B$4:$S$40,'[1]Dati finali'!$S$42,FALSE))</f>
        <v>-2.5802689652496609</v>
      </c>
      <c r="D20" s="2">
        <f>VLOOKUP($B20,'[1]Dati finali'!$B$4:$O$40,'[1]Dati finali'!C$42,FALSE)</f>
        <v>0.36399999999999999</v>
      </c>
      <c r="E20" s="6">
        <f>VLOOKUP($B20,'[1]Dati finali'!$B$4:$O$40,'[1]Dati finali'!D$42,FALSE)</f>
        <v>5355.9870055822093</v>
      </c>
      <c r="F20" s="5">
        <f>VLOOKUP($B20,'[1]Dati finali'!$B$4:$O$40,'[1]Dati finali'!E$42,FALSE)</f>
        <v>0.22365000000000002</v>
      </c>
      <c r="G20" s="5">
        <f>VLOOKUP($B20,'[1]Dati finali'!$B$4:$O$40,'[1]Dati finali'!G$42,FALSE)</f>
        <v>1.1052631578947369</v>
      </c>
      <c r="H20" s="2">
        <f>VLOOKUP($B20,'[1]Dati finali'!$B$4:$O$40,'[1]Dati finali'!H$42,FALSE)</f>
        <v>0.38106081573197381</v>
      </c>
      <c r="I20" s="4">
        <f>VLOOKUP($B20,'[1]Dati finali'!$B$4:$O$40,'[1]Dati finali'!I$42,FALSE)</f>
        <v>0.80079999999999996</v>
      </c>
      <c r="J20">
        <f>VLOOKUP($B20,'[1]Dati finali'!$B$4:$O$40,'[1]Dati finali'!J$42,FALSE)</f>
        <v>33331.449418750446</v>
      </c>
      <c r="K20">
        <f>VLOOKUP($B20,'[1]Dati finali'!$B$4:$O$40,'[1]Dati finali'!K$42,FALSE)</f>
        <v>6</v>
      </c>
      <c r="L20" s="7">
        <f>VLOOKUP($B20,'[1]Dati finali'!$B$4:$O$40,'[1]Dati finali'!L$42,FALSE)</f>
        <v>4488.0469249999996</v>
      </c>
    </row>
    <row r="21" spans="2:12" x14ac:dyDescent="0.35">
      <c r="B21" t="s">
        <v>2</v>
      </c>
      <c r="C21" s="14">
        <f>LN(VLOOKUP($B21,'[1]Dati finali'!$B$4:$S$40,'[1]Dati finali'!$S$42,FALSE))</f>
        <v>-2.5249319306197777</v>
      </c>
      <c r="D21" s="2">
        <f>VLOOKUP($B21,'[1]Dati finali'!$B$4:$O$40,'[1]Dati finali'!C$42,FALSE)</f>
        <v>9.6811743000000006E-2</v>
      </c>
      <c r="E21" s="6">
        <f>VLOOKUP($B21,'[1]Dati finali'!$B$4:$O$40,'[1]Dati finali'!D$42,FALSE)</f>
        <v>3927.0444999890051</v>
      </c>
      <c r="F21" s="5">
        <f>VLOOKUP($B21,'[1]Dati finali'!$B$4:$O$40,'[1]Dati finali'!E$42,FALSE)</f>
        <v>6.8241469816272965E-2</v>
      </c>
      <c r="G21" s="5">
        <f>VLOOKUP($B21,'[1]Dati finali'!$B$4:$O$40,'[1]Dati finali'!G$42,FALSE)</f>
        <v>0.8421052631578948</v>
      </c>
      <c r="H21" s="2">
        <f>VLOOKUP($B21,'[1]Dati finali'!$B$4:$O$40,'[1]Dati finali'!H$42,FALSE)</f>
        <v>0.24825304897932565</v>
      </c>
      <c r="I21" s="4">
        <f>VLOOKUP($B21,'[1]Dati finali'!$B$4:$O$40,'[1]Dati finali'!I$42,FALSE)</f>
        <v>0.5796</v>
      </c>
      <c r="J21">
        <f>VLOOKUP($B21,'[1]Dati finali'!$B$4:$O$40,'[1]Dati finali'!J$42,FALSE)</f>
        <v>14742.756017137894</v>
      </c>
      <c r="K21">
        <f>VLOOKUP($B21,'[1]Dati finali'!$B$4:$O$40,'[1]Dati finali'!K$42,FALSE)</f>
        <v>109</v>
      </c>
      <c r="L21" s="7">
        <f>VLOOKUP($B21,'[1]Dati finali'!$B$4:$O$40,'[1]Dati finali'!L$42,FALSE)</f>
        <v>4432.5246950000001</v>
      </c>
    </row>
    <row r="22" spans="2:12" x14ac:dyDescent="0.35">
      <c r="B22" t="s">
        <v>30</v>
      </c>
      <c r="C22" s="14">
        <f>LN(VLOOKUP($B22,'[1]Dati finali'!$B$4:$S$40,'[1]Dati finali'!$S$42,FALSE))</f>
        <v>-2.3762362644016202</v>
      </c>
      <c r="D22" s="2">
        <f>VLOOKUP($B22,'[1]Dati finali'!$B$4:$O$40,'[1]Dati finali'!C$42,FALSE)</f>
        <v>0.32500000000000001</v>
      </c>
      <c r="E22" s="6">
        <f>VLOOKUP($B22,'[1]Dati finali'!$B$4:$O$40,'[1]Dati finali'!D$42,FALSE)</f>
        <v>6727.9993016421113</v>
      </c>
      <c r="F22" s="5">
        <f>VLOOKUP($B22,'[1]Dati finali'!$B$4:$O$40,'[1]Dati finali'!E$42,FALSE)</f>
        <v>0.16109999999999999</v>
      </c>
      <c r="G22" s="5">
        <f>VLOOKUP($B22,'[1]Dati finali'!$B$4:$O$40,'[1]Dati finali'!G$42,FALSE)</f>
        <v>1.1578947368421053</v>
      </c>
      <c r="H22" s="2">
        <f>VLOOKUP($B22,'[1]Dati finali'!$B$4:$O$40,'[1]Dati finali'!H$42,FALSE)</f>
        <v>0.30648484848484847</v>
      </c>
      <c r="I22" s="4">
        <f>VLOOKUP($B22,'[1]Dati finali'!$B$4:$O$40,'[1]Dati finali'!I$42,FALSE)</f>
        <v>0.54273000000000005</v>
      </c>
      <c r="J22">
        <f>VLOOKUP($B22,'[1]Dati finali'!$B$4:$O$40,'[1]Dati finali'!J$42,FALSE)</f>
        <v>30586.152876945034</v>
      </c>
      <c r="K22">
        <f>VLOOKUP($B22,'[1]Dati finali'!$B$4:$O$40,'[1]Dati finali'!K$42,FALSE)</f>
        <v>5</v>
      </c>
      <c r="L22" s="7">
        <f>VLOOKUP($B22,'[1]Dati finali'!$B$4:$O$40,'[1]Dati finali'!L$42,FALSE)</f>
        <v>5115.4481239999996</v>
      </c>
    </row>
    <row r="23" spans="2:12" x14ac:dyDescent="0.35">
      <c r="B23" t="s">
        <v>10</v>
      </c>
      <c r="C23" s="14">
        <f>LN(VLOOKUP($B23,'[1]Dati finali'!$B$4:$S$40,'[1]Dati finali'!$S$42,FALSE))</f>
        <v>-2.3270789248358947</v>
      </c>
      <c r="D23" s="2">
        <f>VLOOKUP($B23,'[1]Dati finali'!$B$4:$O$40,'[1]Dati finali'!C$42,FALSE)</f>
        <v>0.39100000000000001</v>
      </c>
      <c r="E23" s="6">
        <f>VLOOKUP($B23,'[1]Dati finali'!$B$4:$O$40,'[1]Dati finali'!D$42,FALSE)</f>
        <v>5858.8015362874821</v>
      </c>
      <c r="F23" s="5">
        <f>VLOOKUP($B23,'[1]Dati finali'!$B$4:$O$40,'[1]Dati finali'!E$42,FALSE)</f>
        <v>0.30295</v>
      </c>
      <c r="G23" s="5">
        <f>VLOOKUP($B23,'[1]Dati finali'!$B$4:$O$40,'[1]Dati finali'!G$42,FALSE)</f>
        <v>1.3596491228070178</v>
      </c>
      <c r="H23" s="2">
        <f>VLOOKUP($B23,'[1]Dati finali'!$B$4:$O$40,'[1]Dati finali'!H$42,FALSE)</f>
        <v>0.60297712418300653</v>
      </c>
      <c r="I23" s="4">
        <f>VLOOKUP($B23,'[1]Dati finali'!$B$4:$O$40,'[1]Dati finali'!I$42,FALSE)</f>
        <v>0.87757000000000007</v>
      </c>
      <c r="J23">
        <f>VLOOKUP($B23,'[1]Dati finali'!$B$4:$O$40,'[1]Dati finali'!J$42,FALSE)</f>
        <v>45056.267280748551</v>
      </c>
      <c r="K23">
        <f>VLOOKUP($B23,'[1]Dati finali'!$B$4:$O$40,'[1]Dati finali'!K$42,FALSE)</f>
        <v>4</v>
      </c>
      <c r="L23" s="7">
        <f>VLOOKUP($B23,'[1]Dati finali'!$B$4:$O$40,'[1]Dati finali'!L$42,FALSE)</f>
        <v>6183.3256810000003</v>
      </c>
    </row>
    <row r="24" spans="2:12" x14ac:dyDescent="0.35">
      <c r="B24" t="s">
        <v>13</v>
      </c>
      <c r="C24" s="14">
        <f>LN(VLOOKUP($B24,'[1]Dati finali'!$B$4:$S$40,'[1]Dati finali'!$S$42,FALSE))</f>
        <v>-1.7542506519788055</v>
      </c>
      <c r="D24" s="2">
        <f>VLOOKUP($B24,'[1]Dati finali'!$B$4:$O$40,'[1]Dati finali'!C$42,FALSE)</f>
        <v>0.35200000000000004</v>
      </c>
      <c r="E24" s="6">
        <f>VLOOKUP($B24,'[1]Dati finali'!$B$4:$O$40,'[1]Dati finali'!D$42,FALSE)</f>
        <v>6939.5223108140935</v>
      </c>
      <c r="F24" s="5">
        <f>VLOOKUP($B24,'[1]Dati finali'!$B$4:$O$40,'[1]Dati finali'!E$42,FALSE)</f>
        <v>0.17230000000000001</v>
      </c>
      <c r="G24" s="5">
        <f>VLOOKUP($B24,'[1]Dati finali'!$B$4:$O$40,'[1]Dati finali'!G$42,FALSE)</f>
        <v>1.2192982456140351</v>
      </c>
      <c r="H24" s="2">
        <f>VLOOKUP($B24,'[1]Dati finali'!$B$4:$O$40,'[1]Dati finali'!H$42,FALSE)</f>
        <v>0.17483279395900755</v>
      </c>
      <c r="I24" s="4">
        <f>VLOOKUP($B24,'[1]Dati finali'!$B$4:$O$40,'[1]Dati finali'!I$42,FALSE)</f>
        <v>0.80180000000000007</v>
      </c>
      <c r="J24">
        <f>VLOOKUP($B24,'[1]Dati finali'!$B$4:$O$40,'[1]Dati finali'!J$42,FALSE)</f>
        <v>37588.058140447843</v>
      </c>
      <c r="K24">
        <f>VLOOKUP($B24,'[1]Dati finali'!$B$4:$O$40,'[1]Dati finali'!K$42,FALSE)</f>
        <v>10</v>
      </c>
      <c r="L24" s="7">
        <f>VLOOKUP($B24,'[1]Dati finali'!$B$4:$O$40,'[1]Dati finali'!L$42,FALSE)</f>
        <v>5422.6711299999997</v>
      </c>
    </row>
    <row r="25" spans="2:12" x14ac:dyDescent="0.35">
      <c r="B25" t="s">
        <v>5</v>
      </c>
      <c r="C25" s="14">
        <f>LN(VLOOKUP($B25,'[1]Dati finali'!$B$4:$S$40,'[1]Dati finali'!$S$42,FALSE))</f>
        <v>-1.5736702099611271</v>
      </c>
      <c r="D25" s="2">
        <f>VLOOKUP($B25,'[1]Dati finali'!$B$4:$O$40,'[1]Dati finali'!C$42,FALSE)</f>
        <v>0.32400000000000001</v>
      </c>
      <c r="E25" s="6">
        <f>VLOOKUP($B25,'[1]Dati finali'!$B$4:$O$40,'[1]Dati finali'!D$42,FALSE)</f>
        <v>8355.8419518213377</v>
      </c>
      <c r="F25" s="5">
        <f>VLOOKUP($B25,'[1]Dati finali'!$B$4:$O$40,'[1]Dati finali'!E$42,FALSE)</f>
        <v>0.19640000000000002</v>
      </c>
      <c r="G25" s="5">
        <f>VLOOKUP($B25,'[1]Dati finali'!$B$4:$O$40,'[1]Dati finali'!G$42,FALSE)</f>
        <v>1.0526315789473684</v>
      </c>
      <c r="H25" s="2">
        <f>VLOOKUP($B25,'[1]Dati finali'!$B$4:$O$40,'[1]Dati finali'!H$42,FALSE)</f>
        <v>0.74774668630338736</v>
      </c>
      <c r="I25" s="4">
        <f>VLOOKUP($B25,'[1]Dati finali'!$B$4:$O$40,'[1]Dati finali'!I$42,FALSE)</f>
        <v>0.58094000000000001</v>
      </c>
      <c r="J25">
        <f>VLOOKUP($B25,'[1]Dati finali'!$B$4:$O$40,'[1]Dati finali'!J$42,FALSE)</f>
        <v>45962.942412958422</v>
      </c>
      <c r="K25">
        <f>VLOOKUP($B25,'[1]Dati finali'!$B$4:$O$40,'[1]Dati finali'!K$42,FALSE)</f>
        <v>18</v>
      </c>
      <c r="L25" s="7">
        <f>VLOOKUP($B25,'[1]Dati finali'!$B$4:$O$40,'[1]Dati finali'!L$42,FALSE)</f>
        <v>5352.3429720000004</v>
      </c>
    </row>
    <row r="26" spans="2:12" x14ac:dyDescent="0.35">
      <c r="B26" t="s">
        <v>0</v>
      </c>
      <c r="C26" s="14">
        <f>LN(VLOOKUP($B26,'[1]Dati finali'!$B$4:$S$40,'[1]Dati finali'!$S$42,FALSE))</f>
        <v>-1.5273124832395881</v>
      </c>
      <c r="D26" s="2">
        <f>VLOOKUP($B26,'[1]Dati finali'!$B$4:$O$40,'[1]Dati finali'!C$42,FALSE)</f>
        <v>0.56714520000000002</v>
      </c>
      <c r="E26" s="6">
        <f>VLOOKUP($B26,'[1]Dati finali'!$B$4:$O$40,'[1]Dati finali'!D$42,FALSE)</f>
        <v>15545.535110560899</v>
      </c>
      <c r="F26" s="5">
        <f>VLOOKUP($B26,'[1]Dati finali'!$B$4:$O$40,'[1]Dati finali'!E$42,FALSE)</f>
        <v>7.6666666666666675E-2</v>
      </c>
      <c r="G26" s="5">
        <f>VLOOKUP($B26,'[1]Dati finali'!$B$4:$O$40,'[1]Dati finali'!G$42,FALSE)</f>
        <v>0.71052631578947378</v>
      </c>
      <c r="H26" s="2">
        <f>VLOOKUP($B26,'[1]Dati finali'!$B$4:$O$40,'[1]Dati finali'!H$42,FALSE)</f>
        <v>0.65241799578693949</v>
      </c>
      <c r="I26" s="4">
        <f>VLOOKUP($B26,'[1]Dati finali'!$B$4:$O$40,'[1]Dati finali'!I$42,FALSE)</f>
        <v>0.81349999999999989</v>
      </c>
      <c r="J26">
        <f>VLOOKUP($B26,'[1]Dati finali'!$B$4:$O$40,'[1]Dati finali'!J$42,FALSE)</f>
        <v>40969.205896074651</v>
      </c>
      <c r="K26">
        <f>VLOOKUP($B26,'[1]Dati finali'!$B$4:$O$40,'[1]Dati finali'!K$42,FALSE)</f>
        <v>25</v>
      </c>
      <c r="L26" s="7">
        <f>VLOOKUP($B26,'[1]Dati finali'!$B$4:$O$40,'[1]Dati finali'!L$42,FALSE)</f>
        <v>5046.9707070000004</v>
      </c>
    </row>
    <row r="27" spans="2:12" x14ac:dyDescent="0.35">
      <c r="B27" t="s">
        <v>27</v>
      </c>
      <c r="C27" s="14">
        <f>LN(VLOOKUP($B27,'[1]Dati finali'!$B$4:$S$40,'[1]Dati finali'!$S$42,FALSE))</f>
        <v>-1.4378977649471796</v>
      </c>
      <c r="D27" s="2">
        <f>VLOOKUP($B27,'[1]Dati finali'!$B$4:$O$40,'[1]Dati finali'!C$42,FALSE)</f>
        <v>0.24</v>
      </c>
      <c r="E27" s="6">
        <f>VLOOKUP($B27,'[1]Dati finali'!$B$4:$O$40,'[1]Dati finali'!D$42,FALSE)</f>
        <v>4662.6007998029436</v>
      </c>
      <c r="F27" s="5">
        <f>VLOOKUP($B27,'[1]Dati finali'!$B$4:$O$40,'[1]Dati finali'!E$42,FALSE)</f>
        <v>0.22570000000000001</v>
      </c>
      <c r="G27" s="5">
        <f>VLOOKUP($B27,'[1]Dati finali'!$B$4:$O$40,'[1]Dati finali'!G$42,FALSE)</f>
        <v>1.3508771929824563</v>
      </c>
      <c r="H27" s="2">
        <f>VLOOKUP($B27,'[1]Dati finali'!$B$4:$O$40,'[1]Dati finali'!H$42,FALSE)</f>
        <v>0.53502487562189049</v>
      </c>
      <c r="I27" s="4">
        <f>VLOOKUP($B27,'[1]Dati finali'!$B$4:$O$40,'[1]Dati finali'!I$42,FALSE)</f>
        <v>0.64651999999999998</v>
      </c>
      <c r="J27">
        <f>VLOOKUP($B27,'[1]Dati finali'!$B$4:$O$40,'[1]Dati finali'!J$42,FALSE)</f>
        <v>27783.081655469832</v>
      </c>
      <c r="K27">
        <f>VLOOKUP($B27,'[1]Dati finali'!$B$4:$O$40,'[1]Dati finali'!K$42,FALSE)</f>
        <v>7</v>
      </c>
      <c r="L27" s="7">
        <f>VLOOKUP($B27,'[1]Dati finali'!$B$4:$O$40,'[1]Dati finali'!L$42,FALSE)</f>
        <v>4297.4206020000001</v>
      </c>
    </row>
    <row r="28" spans="2:12" x14ac:dyDescent="0.35">
      <c r="B28" t="s">
        <v>4</v>
      </c>
      <c r="C28" s="14">
        <f>LN(VLOOKUP($B28,'[1]Dati finali'!$B$4:$S$40,'[1]Dati finali'!$S$42,FALSE))</f>
        <v>-1.2589800862323008</v>
      </c>
      <c r="D28" s="2">
        <f>VLOOKUP($B28,'[1]Dati finali'!$B$4:$O$40,'[1]Dati finali'!C$42,FALSE)</f>
        <v>0.51440529000000002</v>
      </c>
      <c r="E28" s="6">
        <f>VLOOKUP($B28,'[1]Dati finali'!$B$4:$O$40,'[1]Dati finali'!D$42,FALSE)</f>
        <v>7819.7146359093622</v>
      </c>
      <c r="F28" s="5">
        <f>VLOOKUP($B28,'[1]Dati finali'!$B$4:$O$40,'[1]Dati finali'!E$42,FALSE)</f>
        <v>0.22807017543859651</v>
      </c>
      <c r="G28" s="5">
        <f>VLOOKUP($B28,'[1]Dati finali'!$B$4:$O$40,'[1]Dati finali'!G$42,FALSE)</f>
        <v>0.92982456140350889</v>
      </c>
      <c r="H28" s="2">
        <f>VLOOKUP($B28,'[1]Dati finali'!$B$4:$O$40,'[1]Dati finali'!H$42,FALSE)</f>
        <v>0.15845754764042702</v>
      </c>
      <c r="I28" s="4">
        <f>VLOOKUP($B28,'[1]Dati finali'!$B$4:$O$40,'[1]Dati finali'!I$42,FALSE)</f>
        <v>0.91535</v>
      </c>
      <c r="J28">
        <f>VLOOKUP($B28,'[1]Dati finali'!$B$4:$O$40,'[1]Dati finali'!J$42,FALSE)</f>
        <v>37964.025726503154</v>
      </c>
      <c r="K28">
        <f>VLOOKUP($B28,'[1]Dati finali'!$B$4:$O$40,'[1]Dati finali'!K$42,FALSE)</f>
        <v>39</v>
      </c>
      <c r="L28" s="7">
        <f>VLOOKUP($B28,'[1]Dati finali'!$B$4:$O$40,'[1]Dati finali'!L$42,FALSE)</f>
        <v>3958.7349989999998</v>
      </c>
    </row>
    <row r="29" spans="2:12" x14ac:dyDescent="0.35">
      <c r="B29" t="s">
        <v>1</v>
      </c>
      <c r="C29" s="14">
        <f>LN(VLOOKUP($B29,'[1]Dati finali'!$B$4:$S$40,'[1]Dati finali'!$S$42,FALSE))</f>
        <v>-1.2442312825895385</v>
      </c>
      <c r="D29" s="2">
        <f>VLOOKUP($B29,'[1]Dati finali'!$B$4:$O$40,'[1]Dati finali'!C$42,FALSE)</f>
        <v>0.46356799999999998</v>
      </c>
      <c r="E29" s="6">
        <f>VLOOKUP($B29,'[1]Dati finali'!$B$4:$O$40,'[1]Dati finali'!D$42,FALSE)</f>
        <v>12984.333107020604</v>
      </c>
      <c r="F29" s="5">
        <f>VLOOKUP($B29,'[1]Dati finali'!$B$4:$O$40,'[1]Dati finali'!E$42,FALSE)</f>
        <v>0.129</v>
      </c>
      <c r="G29" s="5">
        <f>VLOOKUP($B29,'[1]Dati finali'!$B$4:$O$40,'[1]Dati finali'!G$42,FALSE)</f>
        <v>0.6228070175438597</v>
      </c>
      <c r="H29" s="2">
        <f>VLOOKUP($B29,'[1]Dati finali'!$B$4:$O$40,'[1]Dati finali'!H$42,FALSE)</f>
        <v>0.14652498907518571</v>
      </c>
      <c r="I29" s="4">
        <f>VLOOKUP($B29,'[1]Dati finali'!$B$4:$O$40,'[1]Dati finali'!I$42,FALSE)</f>
        <v>0.82058000000000009</v>
      </c>
      <c r="J29">
        <f>VLOOKUP($B29,'[1]Dati finali'!$B$4:$O$40,'[1]Dati finali'!J$42,FALSE)</f>
        <v>52220.756109073707</v>
      </c>
      <c r="K29">
        <f>VLOOKUP($B29,'[1]Dati finali'!$B$4:$O$40,'[1]Dati finali'!K$42,FALSE)</f>
        <v>26</v>
      </c>
      <c r="L29" s="7">
        <f>VLOOKUP($B29,'[1]Dati finali'!$B$4:$O$40,'[1]Dati finali'!L$42,FALSE)</f>
        <v>4499.1513709999999</v>
      </c>
    </row>
    <row r="30" spans="2:12" x14ac:dyDescent="0.35">
      <c r="B30" t="s">
        <v>14</v>
      </c>
      <c r="C30" s="14">
        <f>LN(VLOOKUP($B30,'[1]Dati finali'!$B$4:$S$40,'[1]Dati finali'!$S$42,FALSE))</f>
        <v>-1.043596564177292</v>
      </c>
      <c r="D30" s="2">
        <f>VLOOKUP($B30,'[1]Dati finali'!$B$4:$O$40,'[1]Dati finali'!C$42,FALSE)</f>
        <v>0.28600000000000003</v>
      </c>
      <c r="E30" s="6">
        <f>VLOOKUP($B30,'[1]Dati finali'!$B$4:$O$40,'[1]Dati finali'!D$42,FALSE)</f>
        <v>7035.4829747167596</v>
      </c>
      <c r="F30" s="5">
        <f>VLOOKUP($B30,'[1]Dati finali'!$B$4:$O$40,'[1]Dati finali'!E$42,FALSE)</f>
        <v>0.30480000000000002</v>
      </c>
      <c r="G30" s="5">
        <f>VLOOKUP($B30,'[1]Dati finali'!$B$4:$O$40,'[1]Dati finali'!G$42,FALSE)</f>
        <v>1.2192982456140351</v>
      </c>
      <c r="H30" s="2">
        <f>VLOOKUP($B30,'[1]Dati finali'!$B$4:$O$40,'[1]Dati finali'!H$42,FALSE)</f>
        <v>0.29015868125096289</v>
      </c>
      <c r="I30" s="4">
        <f>VLOOKUP($B30,'[1]Dati finali'!$B$4:$O$40,'[1]Dati finali'!I$42,FALSE)</f>
        <v>0.77260999999999991</v>
      </c>
      <c r="J30">
        <f>VLOOKUP($B30,'[1]Dati finali'!$B$4:$O$40,'[1]Dati finali'!J$42,FALSE)</f>
        <v>44420.07979267578</v>
      </c>
      <c r="K30">
        <f>VLOOKUP($B30,'[1]Dati finali'!$B$4:$O$40,'[1]Dati finali'!K$42,FALSE)</f>
        <v>30</v>
      </c>
      <c r="L30" s="7">
        <f>VLOOKUP($B30,'[1]Dati finali'!$B$4:$O$40,'[1]Dati finali'!L$42,FALSE)</f>
        <v>5829.8341499999997</v>
      </c>
    </row>
    <row r="31" spans="2:12" x14ac:dyDescent="0.35">
      <c r="B31" t="s">
        <v>33</v>
      </c>
      <c r="C31" s="14">
        <f>LN(VLOOKUP($B31,'[1]Dati finali'!$B$4:$S$40,'[1]Dati finali'!$S$42,FALSE))</f>
        <v>-0.84133298253444422</v>
      </c>
      <c r="D31" s="2">
        <f>VLOOKUP($B31,'[1]Dati finali'!$B$4:$O$40,'[1]Dati finali'!C$42,FALSE)</f>
        <v>0.42599999999999999</v>
      </c>
      <c r="E31" s="6">
        <f>VLOOKUP($B31,'[1]Dati finali'!$B$4:$O$40,'[1]Dati finali'!D$42,FALSE)</f>
        <v>7520.1660249450188</v>
      </c>
      <c r="F31" s="5">
        <f>VLOOKUP($B31,'[1]Dati finali'!$B$4:$O$40,'[1]Dati finali'!E$42,FALSE)</f>
        <v>0.17543859649122809</v>
      </c>
      <c r="G31" s="5">
        <f>VLOOKUP($B31,'[1]Dati finali'!$B$4:$O$40,'[1]Dati finali'!G$42,FALSE)</f>
        <v>1.2719298245614037</v>
      </c>
      <c r="H31" s="2">
        <f>VLOOKUP($B31,'[1]Dati finali'!$B$4:$O$40,'[1]Dati finali'!H$42,FALSE)</f>
        <v>0.56096439169139467</v>
      </c>
      <c r="I31" s="4">
        <f>VLOOKUP($B31,'[1]Dati finali'!$B$4:$O$40,'[1]Dati finali'!I$42,FALSE)</f>
        <v>0.73760999999999999</v>
      </c>
      <c r="J31">
        <f>VLOOKUP($B31,'[1]Dati finali'!$B$4:$O$40,'[1]Dati finali'!J$42,FALSE)</f>
        <v>56765.024125018397</v>
      </c>
      <c r="K31">
        <f>VLOOKUP($B31,'[1]Dati finali'!$B$4:$O$40,'[1]Dati finali'!K$42,FALSE)</f>
        <v>16</v>
      </c>
      <c r="L31" s="7">
        <f>VLOOKUP($B31,'[1]Dati finali'!$B$4:$O$40,'[1]Dati finali'!L$42,FALSE)</f>
        <v>5213.5373970000001</v>
      </c>
    </row>
    <row r="32" spans="2:12" x14ac:dyDescent="0.35">
      <c r="B32" t="s">
        <v>12</v>
      </c>
      <c r="C32" s="14">
        <f>LN(VLOOKUP($B32,'[1]Dati finali'!$B$4:$S$40,'[1]Dati finali'!$S$42,FALSE))</f>
        <v>-0.7695319360775511</v>
      </c>
      <c r="D32" s="2">
        <f>VLOOKUP($B32,'[1]Dati finali'!$B$4:$O$40,'[1]Dati finali'!C$42,FALSE)</f>
        <v>0.43700000000000006</v>
      </c>
      <c r="E32" s="6">
        <f>VLOOKUP($B32,'[1]Dati finali'!$B$4:$O$40,'[1]Dati finali'!D$42,FALSE)</f>
        <v>15249.989380230236</v>
      </c>
      <c r="F32" s="5">
        <f>VLOOKUP($B32,'[1]Dati finali'!$B$4:$O$40,'[1]Dati finali'!E$42,FALSE)</f>
        <v>0.15899999999999997</v>
      </c>
      <c r="G32" s="5">
        <f>VLOOKUP($B32,'[1]Dati finali'!$B$4:$O$40,'[1]Dati finali'!G$42,FALSE)</f>
        <v>1.2719298245614037</v>
      </c>
      <c r="H32" s="2">
        <f>VLOOKUP($B32,'[1]Dati finali'!$B$4:$O$40,'[1]Dati finali'!H$42,FALSE)</f>
        <v>0.4419622093023256</v>
      </c>
      <c r="I32" s="4">
        <f>VLOOKUP($B32,'[1]Dati finali'!$B$4:$O$40,'[1]Dati finali'!I$42,FALSE)</f>
        <v>0.85325000000000006</v>
      </c>
      <c r="J32">
        <f>VLOOKUP($B32,'[1]Dati finali'!$B$4:$O$40,'[1]Dati finali'!J$42,FALSE)</f>
        <v>39356.000800448739</v>
      </c>
      <c r="K32">
        <f>VLOOKUP($B32,'[1]Dati finali'!$B$4:$O$40,'[1]Dati finali'!K$42,FALSE)</f>
        <v>1</v>
      </c>
      <c r="L32" s="7">
        <f>VLOOKUP($B32,'[1]Dati finali'!$B$4:$O$40,'[1]Dati finali'!L$42,FALSE)</f>
        <v>6690.428715</v>
      </c>
    </row>
    <row r="33" spans="2:12" x14ac:dyDescent="0.35">
      <c r="B33" t="s">
        <v>34</v>
      </c>
      <c r="C33" s="14">
        <f>LN(VLOOKUP($B33,'[1]Dati finali'!$B$4:$S$40,'[1]Dati finali'!$S$42,FALSE))</f>
        <v>-0.64558949049997283</v>
      </c>
      <c r="D33" s="2">
        <f>VLOOKUP($B33,'[1]Dati finali'!$B$4:$O$40,'[1]Dati finali'!C$42,FALSE)</f>
        <v>0.42799999999999999</v>
      </c>
      <c r="E33" s="6">
        <f>VLOOKUP($B33,'[1]Dati finali'!$B$4:$O$40,'[1]Dati finali'!D$42,FALSE)</f>
        <v>5129.5277927901998</v>
      </c>
      <c r="F33" s="5">
        <f>VLOOKUP($B33,'[1]Dati finali'!$B$4:$O$40,'[1]Dati finali'!E$42,FALSE)</f>
        <v>0.18109999999999998</v>
      </c>
      <c r="G33" s="5">
        <f>VLOOKUP($B33,'[1]Dati finali'!$B$4:$O$40,'[1]Dati finali'!G$42,FALSE)</f>
        <v>1.2807017543859649</v>
      </c>
      <c r="H33" s="2">
        <f>VLOOKUP($B33,'[1]Dati finali'!$B$4:$O$40,'[1]Dati finali'!H$42,FALSE)</f>
        <v>0.24521508544490278</v>
      </c>
      <c r="I33" s="4">
        <f>VLOOKUP($B33,'[1]Dati finali'!$B$4:$O$40,'[1]Dati finali'!I$42,FALSE)</f>
        <v>0.83143</v>
      </c>
      <c r="J33">
        <f>VLOOKUP($B33,'[1]Dati finali'!$B$4:$O$40,'[1]Dati finali'!J$42,FALSE)</f>
        <v>37955.073294435715</v>
      </c>
      <c r="K33">
        <f>VLOOKUP($B33,'[1]Dati finali'!$B$4:$O$40,'[1]Dati finali'!K$42,FALSE)</f>
        <v>12</v>
      </c>
      <c r="L33" s="7">
        <f>VLOOKUP($B33,'[1]Dati finali'!$B$4:$O$40,'[1]Dati finali'!L$42,FALSE)</f>
        <v>5729.8941359999999</v>
      </c>
    </row>
    <row r="34" spans="2:12" x14ac:dyDescent="0.35">
      <c r="B34" t="s">
        <v>6</v>
      </c>
      <c r="C34" s="14">
        <f>LN(VLOOKUP($B34,'[1]Dati finali'!$B$4:$S$40,'[1]Dati finali'!$S$42,FALSE))</f>
        <v>4.9654783514853265E-2</v>
      </c>
      <c r="D34" s="2">
        <f>VLOOKUP($B34,'[1]Dati finali'!$B$4:$O$40,'[1]Dati finali'!C$42,FALSE)</f>
        <v>0.40299999999999997</v>
      </c>
      <c r="E34" s="6">
        <f>VLOOKUP($B34,'[1]Dati finali'!$B$4:$O$40,'[1]Dati finali'!D$42,FALSE)</f>
        <v>7709.1230778824656</v>
      </c>
      <c r="F34" s="5">
        <f>VLOOKUP($B34,'[1]Dati finali'!$B$4:$O$40,'[1]Dati finali'!E$42,FALSE)</f>
        <v>0.2838</v>
      </c>
      <c r="G34" s="5">
        <f>VLOOKUP($B34,'[1]Dati finali'!$B$4:$O$40,'[1]Dati finali'!G$42,FALSE)</f>
        <v>1.2543859649122808</v>
      </c>
      <c r="H34" s="2">
        <f>VLOOKUP($B34,'[1]Dati finali'!$B$4:$O$40,'[1]Dati finali'!H$42,FALSE)</f>
        <v>0.16570760233918128</v>
      </c>
      <c r="I34" s="4">
        <f>VLOOKUP($B34,'[1]Dati finali'!$B$4:$O$40,'[1]Dati finali'!I$42,FALSE)</f>
        <v>0.97960999999999998</v>
      </c>
      <c r="J34">
        <f>VLOOKUP($B34,'[1]Dati finali'!$B$4:$O$40,'[1]Dati finali'!J$42,FALSE)</f>
        <v>41965.08520658395</v>
      </c>
      <c r="K34">
        <f>VLOOKUP($B34,'[1]Dati finali'!$B$4:$O$40,'[1]Dati finali'!K$42,FALSE)</f>
        <v>41</v>
      </c>
      <c r="L34" s="7">
        <f>VLOOKUP($B34,'[1]Dati finali'!$B$4:$O$40,'[1]Dati finali'!L$42,FALSE)</f>
        <v>5646.6107910000001</v>
      </c>
    </row>
    <row r="35" spans="2:12" x14ac:dyDescent="0.35">
      <c r="B35" t="s">
        <v>22</v>
      </c>
      <c r="C35" s="14">
        <f>LN(VLOOKUP($B35,'[1]Dati finali'!$B$4:$S$40,'[1]Dati finali'!$S$42,FALSE))</f>
        <v>6.232738338836491E-2</v>
      </c>
      <c r="D35" s="2">
        <f>VLOOKUP($B35,'[1]Dati finali'!$B$4:$O$40,'[1]Dati finali'!C$42,FALSE)</f>
        <v>0.39899999999999997</v>
      </c>
      <c r="E35" s="6">
        <f>VLOOKUP($B35,'[1]Dati finali'!$B$4:$O$40,'[1]Dati finali'!D$42,FALSE)</f>
        <v>13914.678448875555</v>
      </c>
      <c r="F35" s="5">
        <f>VLOOKUP($B35,'[1]Dati finali'!$B$4:$O$40,'[1]Dati finali'!E$42,FALSE)</f>
        <v>0.16165000000000002</v>
      </c>
      <c r="G35" s="5">
        <f>VLOOKUP($B35,'[1]Dati finali'!$B$4:$O$40,'[1]Dati finali'!G$42,FALSE)</f>
        <v>1.0438596491228072</v>
      </c>
      <c r="H35" s="2">
        <f>VLOOKUP($B35,'[1]Dati finali'!$B$4:$O$40,'[1]Dati finali'!H$42,FALSE)</f>
        <v>0.19813043478260869</v>
      </c>
      <c r="I35" s="4">
        <f>VLOOKUP($B35,'[1]Dati finali'!$B$4:$O$40,'[1]Dati finali'!I$42,FALSE)</f>
        <v>0.90727000000000002</v>
      </c>
      <c r="J35">
        <f>VLOOKUP($B35,'[1]Dati finali'!$B$4:$O$40,'[1]Dati finali'!J$42,FALSE)</f>
        <v>91004.175298679198</v>
      </c>
      <c r="K35">
        <f>VLOOKUP($B35,'[1]Dati finali'!$B$4:$O$40,'[1]Dati finali'!K$42,FALSE)</f>
        <v>20</v>
      </c>
      <c r="L35" s="7">
        <f>VLOOKUP($B35,'[1]Dati finali'!$B$4:$O$40,'[1]Dati finali'!L$42,FALSE)</f>
        <v>5509.6559569999999</v>
      </c>
    </row>
    <row r="36" spans="2:12" x14ac:dyDescent="0.35">
      <c r="B36" t="s">
        <v>32</v>
      </c>
      <c r="C36" s="14">
        <f>LN(VLOOKUP($B36,'[1]Dati finali'!$B$4:$S$40,'[1]Dati finali'!$S$42,FALSE))</f>
        <v>0.45162220690356558</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finali'!G$42,FALSE)</f>
        <v>1.2456140350877194</v>
      </c>
      <c r="H36" s="2">
        <f>VLOOKUP($B36,'[1]Dati finali'!$B$4:$O$40,'[1]Dati finali'!H$42,FALSE)</f>
        <v>0.57096156310057655</v>
      </c>
      <c r="I36" s="4">
        <f>VLOOKUP($B36,'[1]Dati finali'!$B$4:$O$40,'[1]Dati finali'!I$42,FALSE)</f>
        <v>0.87146000000000001</v>
      </c>
      <c r="J36">
        <f>VLOOKUP($B36,'[1]Dati finali'!$B$4:$O$40,'[1]Dati finali'!J$42,FALSE)</f>
        <v>44042.249785595603</v>
      </c>
      <c r="K36">
        <f>VLOOKUP($B36,'[1]Dati finali'!$B$4:$O$40,'[1]Dati finali'!K$42,FALSE)</f>
        <v>3</v>
      </c>
      <c r="L36" s="7">
        <f>VLOOKUP($B36,'[1]Dati finali'!$B$4:$O$40,'[1]Dati finali'!L$42,FALSE)</f>
        <v>6588.63796</v>
      </c>
    </row>
    <row r="37" spans="2:12" x14ac:dyDescent="0.35">
      <c r="B37" t="s">
        <v>25</v>
      </c>
      <c r="C37" s="14">
        <f>LN(VLOOKUP($B37,'[1]Dati finali'!$B$4:$S$40,'[1]Dati finali'!$S$42,FALSE))</f>
        <v>1.7079363396572698</v>
      </c>
      <c r="D37" s="2">
        <f>VLOOKUP($B37,'[1]Dati finali'!$B$4:$O$40,'[1]Dati finali'!C$42,FALSE)</f>
        <v>0.43200000000000005</v>
      </c>
      <c r="E37" s="6">
        <f>VLOOKUP($B37,'[1]Dati finali'!$B$4:$O$40,'[1]Dati finali'!D$42,FALSE)</f>
        <v>22999.93459512827</v>
      </c>
      <c r="F37" s="5">
        <f>VLOOKUP($B37,'[1]Dati finali'!$B$4:$O$40,'[1]Dati finali'!E$42,FALSE)</f>
        <v>0.16239999999999999</v>
      </c>
      <c r="G37" s="5">
        <f>VLOOKUP($B37,'[1]Dati finali'!$B$4:$O$40,'[1]Dati finali'!G$42,FALSE)</f>
        <v>1.56140350877193</v>
      </c>
      <c r="H37" s="2">
        <f>VLOOKUP($B37,'[1]Dati finali'!$B$4:$O$40,'[1]Dati finali'!H$42,FALSE)</f>
        <v>0.97569731543624161</v>
      </c>
      <c r="I37" s="4">
        <f>VLOOKUP($B37,'[1]Dati finali'!$B$4:$O$40,'[1]Dati finali'!I$42,FALSE)</f>
        <v>0.81870999999999994</v>
      </c>
      <c r="J37">
        <f>VLOOKUP($B37,'[1]Dati finali'!$B$4:$O$40,'[1]Dati finali'!J$42,FALSE)</f>
        <v>53872.17663996949</v>
      </c>
      <c r="K37">
        <f>VLOOKUP($B37,'[1]Dati finali'!$B$4:$O$40,'[1]Dati finali'!K$42,FALSE)</f>
        <v>17</v>
      </c>
      <c r="L37" s="7">
        <f>VLOOKUP($B37,'[1]Dati finali'!$B$4:$O$40,'[1]Dati finali'!L$42,FALSE)</f>
        <v>6653.4138949999997</v>
      </c>
    </row>
    <row r="38" spans="2:12" x14ac:dyDescent="0.35">
      <c r="B38" t="s">
        <v>17</v>
      </c>
      <c r="C38" s="14">
        <f>LN(VLOOKUP($B38,'[1]Dati finali'!$B$4:$S$40,'[1]Dati finali'!$S$42,FALSE))</f>
        <v>1.8339752248443897</v>
      </c>
      <c r="D38" s="2">
        <f>VLOOKUP($B38,'[1]Dati finali'!$B$4:$O$40,'[1]Dati finali'!C$42,FALSE)</f>
        <v>0.42499999999999999</v>
      </c>
      <c r="E38" s="6">
        <f>VLOOKUP($B38,'[1]Dati finali'!$B$4:$O$40,'[1]Dati finali'!D$42,FALSE)</f>
        <v>53832.479091958725</v>
      </c>
      <c r="F38" s="5">
        <f>VLOOKUP($B38,'[1]Dati finali'!$B$4:$O$40,'[1]Dati finali'!E$42,FALSE)</f>
        <v>0.15579999999999999</v>
      </c>
      <c r="G38" s="5">
        <f>VLOOKUP($B38,'[1]Dati finali'!$B$4:$O$40,'[1]Dati finali'!G$42,FALSE)</f>
        <v>1.4824561403508774</v>
      </c>
      <c r="H38" s="2">
        <f>VLOOKUP($B38,'[1]Dati finali'!$B$4:$O$40,'[1]Dati finali'!H$42,FALSE)</f>
        <v>0.99986000000000008</v>
      </c>
      <c r="I38" s="4">
        <f>VLOOKUP($B38,'[1]Dati finali'!$B$4:$O$40,'[1]Dati finali'!I$42,FALSE)</f>
        <v>0.93772999999999995</v>
      </c>
      <c r="J38">
        <f>VLOOKUP($B38,'[1]Dati finali'!$B$4:$O$40,'[1]Dati finali'!J$42,FALSE)</f>
        <v>46625.174468334641</v>
      </c>
      <c r="K38">
        <f>VLOOKUP($B38,'[1]Dati finali'!$B$4:$O$40,'[1]Dati finali'!K$42,FALSE)</f>
        <v>2</v>
      </c>
      <c r="L38" s="7">
        <f>VLOOKUP($B38,'[1]Dati finali'!$B$4:$O$40,'[1]Dati finali'!L$42,FALSE)</f>
        <v>7125.3528500000002</v>
      </c>
    </row>
    <row r="41" spans="2:12" x14ac:dyDescent="0.35">
      <c r="B41" t="s">
        <v>46</v>
      </c>
    </row>
    <row r="42" spans="2:12" ht="15" thickBot="1" x14ac:dyDescent="0.4"/>
    <row r="43" spans="2:12" x14ac:dyDescent="0.35">
      <c r="B43" s="10" t="s">
        <v>47</v>
      </c>
      <c r="C43" s="10"/>
    </row>
    <row r="44" spans="2:12" x14ac:dyDescent="0.35">
      <c r="B44" t="s">
        <v>48</v>
      </c>
      <c r="C44">
        <v>0.84330898699816625</v>
      </c>
    </row>
    <row r="45" spans="2:12" x14ac:dyDescent="0.35">
      <c r="B45" t="s">
        <v>49</v>
      </c>
      <c r="C45">
        <v>0.7111700475518733</v>
      </c>
    </row>
    <row r="46" spans="2:12" x14ac:dyDescent="0.35">
      <c r="B46" t="s">
        <v>50</v>
      </c>
      <c r="C46">
        <v>0.60719126467054763</v>
      </c>
    </row>
    <row r="47" spans="2:12" x14ac:dyDescent="0.35">
      <c r="B47" t="s">
        <v>51</v>
      </c>
      <c r="C47">
        <v>1.1362876382018268</v>
      </c>
    </row>
    <row r="48" spans="2:12"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79.478159408360796</v>
      </c>
      <c r="E52">
        <v>8.8309066009289765</v>
      </c>
      <c r="F52">
        <v>6.8395688797738172</v>
      </c>
      <c r="G52">
        <v>6.430669056458779E-5</v>
      </c>
    </row>
    <row r="53" spans="2:10" x14ac:dyDescent="0.35">
      <c r="B53" t="s">
        <v>55</v>
      </c>
      <c r="C53">
        <v>25</v>
      </c>
      <c r="D53">
        <v>32.278739918257145</v>
      </c>
      <c r="E53">
        <v>1.2911495967302857</v>
      </c>
    </row>
    <row r="54" spans="2:10" ht="15" thickBot="1" x14ac:dyDescent="0.4">
      <c r="B54" s="8" t="s">
        <v>56</v>
      </c>
      <c r="C54" s="8">
        <v>34</v>
      </c>
      <c r="D54" s="8">
        <v>111.75689932661794</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-8.476104137647436</v>
      </c>
      <c r="D57">
        <v>2.2805903305145949</v>
      </c>
      <c r="E57">
        <v>-3.7166272364817394</v>
      </c>
      <c r="F57">
        <v>1.0218646825358585E-3</v>
      </c>
      <c r="G57">
        <v>-13.173067846378629</v>
      </c>
      <c r="H57">
        <v>-3.779140428916242</v>
      </c>
      <c r="I57">
        <v>-13.173067846378629</v>
      </c>
      <c r="J57">
        <v>-3.779140428916242</v>
      </c>
    </row>
    <row r="58" spans="2:10" x14ac:dyDescent="0.35">
      <c r="B58" t="s">
        <v>35</v>
      </c>
      <c r="C58">
        <v>0.93512528506462722</v>
      </c>
      <c r="D58">
        <v>2.5697645803916753</v>
      </c>
      <c r="E58">
        <v>0.36389531251228407</v>
      </c>
      <c r="F58">
        <v>0.71899568967342753</v>
      </c>
      <c r="G58">
        <v>-4.3574039397519293</v>
      </c>
      <c r="H58">
        <v>6.2276545098811837</v>
      </c>
      <c r="I58">
        <v>-4.3574039397519293</v>
      </c>
      <c r="J58">
        <v>6.2276545098811837</v>
      </c>
    </row>
    <row r="59" spans="2:10" x14ac:dyDescent="0.35">
      <c r="B59" t="s">
        <v>36</v>
      </c>
      <c r="C59">
        <v>8.4040577344916153E-5</v>
      </c>
      <c r="D59">
        <v>3.5532671654042088E-5</v>
      </c>
      <c r="E59">
        <v>2.3651634800547274</v>
      </c>
      <c r="F59" s="17">
        <v>2.6091236462314607E-2</v>
      </c>
      <c r="G59">
        <v>1.0859670191092183E-5</v>
      </c>
      <c r="H59">
        <v>1.5722148449874012E-4</v>
      </c>
      <c r="I59">
        <v>1.0859670191092183E-5</v>
      </c>
      <c r="J59">
        <v>1.5722148449874012E-4</v>
      </c>
    </row>
    <row r="60" spans="2:10" x14ac:dyDescent="0.35">
      <c r="B60" t="s">
        <v>37</v>
      </c>
      <c r="C60">
        <v>8.757472971288129</v>
      </c>
      <c r="D60">
        <v>4.4780003970070048</v>
      </c>
      <c r="E60">
        <v>1.9556659658050561</v>
      </c>
      <c r="F60" s="24">
        <v>6.1768513244336243E-2</v>
      </c>
      <c r="G60">
        <v>-0.46514148559237078</v>
      </c>
      <c r="H60">
        <v>17.98008742816863</v>
      </c>
      <c r="I60">
        <v>-0.46514148559237078</v>
      </c>
      <c r="J60">
        <v>17.98008742816863</v>
      </c>
    </row>
    <row r="61" spans="2:10" x14ac:dyDescent="0.35">
      <c r="B61" t="s">
        <v>39</v>
      </c>
      <c r="C61">
        <v>4.3577373341946841E-2</v>
      </c>
      <c r="D61">
        <v>1.2983946477379313</v>
      </c>
      <c r="E61">
        <v>3.3562502293018173E-2</v>
      </c>
      <c r="F61">
        <v>0.97349255816493785</v>
      </c>
      <c r="G61">
        <v>-2.6305164603628604</v>
      </c>
      <c r="H61">
        <v>2.7176712070467537</v>
      </c>
      <c r="I61">
        <v>-2.6305164603628604</v>
      </c>
      <c r="J61">
        <v>2.7176712070467537</v>
      </c>
    </row>
    <row r="62" spans="2:10" x14ac:dyDescent="0.35">
      <c r="B62" t="s">
        <v>40</v>
      </c>
      <c r="C62">
        <v>1.5491009784279142</v>
      </c>
      <c r="D62">
        <v>1.1771213360856692</v>
      </c>
      <c r="E62">
        <v>1.3160079007481118</v>
      </c>
      <c r="F62">
        <v>0.2001114790380652</v>
      </c>
      <c r="G62">
        <v>-0.87522579450899296</v>
      </c>
      <c r="H62">
        <v>3.9734277513648211</v>
      </c>
      <c r="I62">
        <v>-0.87522579450899296</v>
      </c>
      <c r="J62">
        <v>3.9734277513648211</v>
      </c>
    </row>
    <row r="63" spans="2:10" x14ac:dyDescent="0.35">
      <c r="B63" t="s">
        <v>41</v>
      </c>
      <c r="C63">
        <v>1.4979982244213808</v>
      </c>
      <c r="D63">
        <v>2.201110447473269</v>
      </c>
      <c r="E63">
        <v>0.6805647695421122</v>
      </c>
      <c r="F63">
        <v>0.50240183904282798</v>
      </c>
      <c r="G63">
        <v>-3.0352736010178791</v>
      </c>
      <c r="H63">
        <v>6.0312700498606411</v>
      </c>
      <c r="I63">
        <v>-3.0352736010178791</v>
      </c>
      <c r="J63">
        <v>6.0312700498606411</v>
      </c>
    </row>
    <row r="64" spans="2:10" x14ac:dyDescent="0.35">
      <c r="B64" t="s">
        <v>42</v>
      </c>
      <c r="C64">
        <v>3.7426945691315226E-5</v>
      </c>
      <c r="D64">
        <v>1.7194742275263937E-5</v>
      </c>
      <c r="E64">
        <v>2.1766505767961983</v>
      </c>
      <c r="F64" s="17">
        <v>3.9159125270157594E-2</v>
      </c>
      <c r="G64">
        <v>2.0137110707521886E-6</v>
      </c>
      <c r="H64">
        <v>7.2840180311878263E-5</v>
      </c>
      <c r="I64">
        <v>2.0137110707521886E-6</v>
      </c>
      <c r="J64">
        <v>7.2840180311878263E-5</v>
      </c>
    </row>
    <row r="65" spans="2:10" x14ac:dyDescent="0.35">
      <c r="B65" t="s">
        <v>43</v>
      </c>
      <c r="C65">
        <v>1.3816773029358718E-2</v>
      </c>
      <c r="D65">
        <v>1.1289929814685028E-2</v>
      </c>
      <c r="E65">
        <v>1.2238138993022769</v>
      </c>
      <c r="F65">
        <v>0.23243175382826248</v>
      </c>
      <c r="G65">
        <v>-9.4352726818639904E-3</v>
      </c>
      <c r="H65">
        <v>3.7068818740581426E-2</v>
      </c>
      <c r="I65">
        <v>-9.4352726818639904E-3</v>
      </c>
      <c r="J65">
        <v>3.7068818740581426E-2</v>
      </c>
    </row>
    <row r="66" spans="2:10" ht="15" thickBot="1" x14ac:dyDescent="0.4">
      <c r="B66" s="8" t="s">
        <v>45</v>
      </c>
      <c r="C66" s="8">
        <v>3.5721603643341536E-5</v>
      </c>
      <c r="D66" s="8">
        <v>2.7886111929398662E-4</v>
      </c>
      <c r="E66" s="8">
        <v>0.12809818641544785</v>
      </c>
      <c r="F66" s="8">
        <v>0.89909616843549223</v>
      </c>
      <c r="G66" s="8">
        <v>-5.3860362240656034E-4</v>
      </c>
      <c r="H66" s="8">
        <v>6.1004682969324341E-4</v>
      </c>
      <c r="I66" s="8">
        <v>-5.3860362240656034E-4</v>
      </c>
      <c r="J66" s="8">
        <v>6.1004682969324341E-4</v>
      </c>
    </row>
    <row r="70" spans="2:10" x14ac:dyDescent="0.35">
      <c r="B70" t="s">
        <v>70</v>
      </c>
    </row>
    <row r="71" spans="2:10" ht="15" thickBot="1" x14ac:dyDescent="0.4"/>
    <row r="72" spans="2:10" x14ac:dyDescent="0.35">
      <c r="B72" s="9" t="s">
        <v>71</v>
      </c>
      <c r="C72" s="9" t="s">
        <v>90</v>
      </c>
      <c r="D72" s="9" t="s">
        <v>73</v>
      </c>
    </row>
    <row r="73" spans="2:10" x14ac:dyDescent="0.35">
      <c r="B73">
        <v>1</v>
      </c>
      <c r="C73">
        <v>-4.2550975931135726</v>
      </c>
      <c r="D73">
        <v>-0.69734218483211752</v>
      </c>
    </row>
    <row r="74" spans="2:10" x14ac:dyDescent="0.35">
      <c r="B74">
        <v>2</v>
      </c>
      <c r="C74">
        <v>-3.9900349672261024</v>
      </c>
      <c r="D74">
        <v>-0.93673579873161561</v>
      </c>
    </row>
    <row r="75" spans="2:10" x14ac:dyDescent="0.35">
      <c r="B75">
        <v>3</v>
      </c>
      <c r="C75">
        <v>-3.3789492584395662</v>
      </c>
      <c r="D75">
        <v>-1.4772346540575283</v>
      </c>
    </row>
    <row r="76" spans="2:10" x14ac:dyDescent="0.35">
      <c r="B76">
        <v>4</v>
      </c>
      <c r="C76">
        <v>-3.3483617696887924</v>
      </c>
      <c r="D76">
        <v>-1.1848654833712224</v>
      </c>
    </row>
    <row r="77" spans="2:10" x14ac:dyDescent="0.35">
      <c r="B77">
        <v>5</v>
      </c>
      <c r="C77">
        <v>-3.7477706359207126</v>
      </c>
      <c r="D77">
        <v>-0.55471157199165599</v>
      </c>
    </row>
    <row r="78" spans="2:10" x14ac:dyDescent="0.35">
      <c r="B78">
        <v>6</v>
      </c>
      <c r="C78">
        <v>-3.1697302693551115</v>
      </c>
      <c r="D78">
        <v>-1.0640436827397619</v>
      </c>
    </row>
    <row r="79" spans="2:10" x14ac:dyDescent="0.35">
      <c r="B79">
        <v>7</v>
      </c>
      <c r="C79">
        <v>-3.1149401300079647</v>
      </c>
      <c r="D79">
        <v>-1.0546871109552227</v>
      </c>
    </row>
    <row r="80" spans="2:10" x14ac:dyDescent="0.35">
      <c r="B80">
        <v>8</v>
      </c>
      <c r="C80">
        <v>-3.7799569265872961</v>
      </c>
      <c r="D80">
        <v>-0.14390343241126136</v>
      </c>
    </row>
    <row r="81" spans="2:4" x14ac:dyDescent="0.35">
      <c r="B81">
        <v>9</v>
      </c>
      <c r="C81">
        <v>-3.3581395819963769</v>
      </c>
      <c r="D81">
        <v>-0.42485384448389052</v>
      </c>
    </row>
    <row r="82" spans="2:4" x14ac:dyDescent="0.35">
      <c r="B82">
        <v>10</v>
      </c>
      <c r="C82">
        <v>-2.4782113009610161</v>
      </c>
      <c r="D82">
        <v>-1.1191242956030791</v>
      </c>
    </row>
    <row r="83" spans="2:4" x14ac:dyDescent="0.35">
      <c r="B83">
        <v>11</v>
      </c>
      <c r="C83">
        <v>-3.7733741598695021</v>
      </c>
      <c r="D83">
        <v>0.39221549823608726</v>
      </c>
    </row>
    <row r="84" spans="2:4" x14ac:dyDescent="0.35">
      <c r="B84">
        <v>12</v>
      </c>
      <c r="C84">
        <v>-4.1645213222215132</v>
      </c>
      <c r="D84">
        <v>0.93989067427633488</v>
      </c>
    </row>
    <row r="85" spans="2:4" x14ac:dyDescent="0.35">
      <c r="B85">
        <v>13</v>
      </c>
      <c r="C85">
        <v>-3.151519676013788</v>
      </c>
      <c r="D85">
        <v>8.5963724672843966E-2</v>
      </c>
    </row>
    <row r="86" spans="2:4" x14ac:dyDescent="0.35">
      <c r="B86">
        <v>14</v>
      </c>
      <c r="C86">
        <v>-2.4854090292144488</v>
      </c>
      <c r="D86">
        <v>-0.5662138000269441</v>
      </c>
    </row>
    <row r="87" spans="2:4" x14ac:dyDescent="0.35">
      <c r="B87">
        <v>15</v>
      </c>
      <c r="C87">
        <v>-1.1881156518715277</v>
      </c>
      <c r="D87">
        <v>-1.5134342107683629</v>
      </c>
    </row>
    <row r="88" spans="2:4" x14ac:dyDescent="0.35">
      <c r="B88">
        <v>16</v>
      </c>
      <c r="C88">
        <v>-2.1538498677309432</v>
      </c>
      <c r="D88">
        <v>-0.51824950255520186</v>
      </c>
    </row>
    <row r="89" spans="2:4" x14ac:dyDescent="0.35">
      <c r="B89">
        <v>17</v>
      </c>
      <c r="C89">
        <v>-2.3982111190019508</v>
      </c>
      <c r="D89">
        <v>-0.18205784624771004</v>
      </c>
    </row>
    <row r="90" spans="2:4" x14ac:dyDescent="0.35">
      <c r="B90">
        <v>18</v>
      </c>
      <c r="C90">
        <v>-3.9522720877217052</v>
      </c>
      <c r="D90">
        <v>1.4273401571019275</v>
      </c>
    </row>
    <row r="91" spans="2:4" x14ac:dyDescent="0.35">
      <c r="B91">
        <v>19</v>
      </c>
      <c r="C91">
        <v>-3.4611298542791666</v>
      </c>
      <c r="D91">
        <v>1.0848935898775465</v>
      </c>
    </row>
    <row r="92" spans="2:4" x14ac:dyDescent="0.35">
      <c r="B92">
        <v>20</v>
      </c>
      <c r="C92">
        <v>-0.69463208872914695</v>
      </c>
      <c r="D92">
        <v>-1.6324468361067477</v>
      </c>
    </row>
    <row r="93" spans="2:4" x14ac:dyDescent="0.35">
      <c r="B93">
        <v>21</v>
      </c>
      <c r="C93">
        <v>-2.7910830897122696</v>
      </c>
      <c r="D93">
        <v>1.0368324377334641</v>
      </c>
    </row>
    <row r="94" spans="2:4" x14ac:dyDescent="0.35">
      <c r="B94">
        <v>22</v>
      </c>
      <c r="C94">
        <v>-1.5163242024797854</v>
      </c>
      <c r="D94">
        <v>-5.7346007481341665E-2</v>
      </c>
    </row>
    <row r="95" spans="2:4" x14ac:dyDescent="0.35">
      <c r="B95">
        <v>23</v>
      </c>
      <c r="C95">
        <v>-1.6485870751306775</v>
      </c>
      <c r="D95">
        <v>0.12127459189108936</v>
      </c>
    </row>
    <row r="96" spans="2:4" x14ac:dyDescent="0.35">
      <c r="B96">
        <v>24</v>
      </c>
      <c r="C96">
        <v>-2.7370396514325837</v>
      </c>
      <c r="D96">
        <v>1.2991418864854041</v>
      </c>
    </row>
    <row r="97" spans="2:4" x14ac:dyDescent="0.35">
      <c r="B97">
        <v>25</v>
      </c>
      <c r="C97">
        <v>-1.5822562458968727</v>
      </c>
      <c r="D97">
        <v>0.3232761596645719</v>
      </c>
    </row>
    <row r="98" spans="2:4" x14ac:dyDescent="0.35">
      <c r="B98">
        <v>26</v>
      </c>
      <c r="C98">
        <v>-1.8639190309687048</v>
      </c>
      <c r="D98">
        <v>0.61968774837916629</v>
      </c>
    </row>
    <row r="99" spans="2:4" x14ac:dyDescent="0.35">
      <c r="B99">
        <v>27</v>
      </c>
      <c r="C99">
        <v>-1.0028650436172357</v>
      </c>
      <c r="D99">
        <v>-4.0731520560056245E-2</v>
      </c>
    </row>
    <row r="100" spans="2:4" x14ac:dyDescent="0.35">
      <c r="B100">
        <v>28</v>
      </c>
      <c r="C100">
        <v>-1.3481408256353899</v>
      </c>
      <c r="D100">
        <v>0.50680784310094573</v>
      </c>
    </row>
    <row r="101" spans="2:4" x14ac:dyDescent="0.35">
      <c r="B101">
        <v>29</v>
      </c>
      <c r="C101">
        <v>-1.6493753165690133</v>
      </c>
      <c r="D101">
        <v>0.87984338049146216</v>
      </c>
    </row>
    <row r="102" spans="2:4" x14ac:dyDescent="0.35">
      <c r="B102">
        <v>30</v>
      </c>
      <c r="C102">
        <v>-2.5866257218198614</v>
      </c>
      <c r="D102">
        <v>1.9410362313198886</v>
      </c>
    </row>
    <row r="103" spans="2:4" x14ac:dyDescent="0.35">
      <c r="B103">
        <v>31</v>
      </c>
      <c r="C103">
        <v>-0.84836531741042331</v>
      </c>
      <c r="D103">
        <v>0.89802010092527662</v>
      </c>
    </row>
    <row r="104" spans="2:4" x14ac:dyDescent="0.35">
      <c r="B104">
        <v>32</v>
      </c>
      <c r="C104">
        <v>7.2713061890632619E-2</v>
      </c>
      <c r="D104">
        <v>-1.0385678502267709E-2</v>
      </c>
    </row>
    <row r="105" spans="2:4" x14ac:dyDescent="0.35">
      <c r="B105">
        <v>33</v>
      </c>
      <c r="C105">
        <v>-1.0616244782843625</v>
      </c>
      <c r="D105">
        <v>1.513246685187928</v>
      </c>
    </row>
    <row r="106" spans="2:4" x14ac:dyDescent="0.35">
      <c r="B106">
        <v>34</v>
      </c>
      <c r="C106">
        <v>0.57775981916301233</v>
      </c>
      <c r="D106">
        <v>1.1301765204942575</v>
      </c>
    </row>
    <row r="107" spans="2:4" ht="15" thickBot="1" x14ac:dyDescent="0.4">
      <c r="B107" s="8">
        <v>35</v>
      </c>
      <c r="C107" s="8">
        <v>2.8552549932566174</v>
      </c>
      <c r="D107" s="8">
        <v>-1.0212797684122277</v>
      </c>
    </row>
    <row r="108" spans="2:4" x14ac:dyDescent="0.35">
      <c r="B108">
        <v>36</v>
      </c>
      <c r="C108">
        <v>3.3073220583021214</v>
      </c>
      <c r="D108">
        <v>-1.1370083671530851</v>
      </c>
    </row>
    <row r="109" spans="2:4" ht="15" thickBot="1" x14ac:dyDescent="0.4">
      <c r="B109" s="8">
        <v>37</v>
      </c>
      <c r="C109" s="8">
        <v>0.72604689963849256</v>
      </c>
      <c r="D109" s="8">
        <v>1.7394786368025101</v>
      </c>
    </row>
  </sheetData>
  <conditionalFormatting sqref="B4:C38">
    <cfRule type="cellIs" dxfId="11" priority="1" operator="equal">
      <formula>0</formula>
    </cfRule>
  </conditionalFormatting>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347B1-FE35-4221-9FBB-9A3E977FDC3A}">
  <dimension ref="B1:K109"/>
  <sheetViews>
    <sheetView workbookViewId="0">
      <selection activeCell="F63" sqref="F63"/>
    </sheetView>
  </sheetViews>
  <sheetFormatPr defaultRowHeight="14.5" x14ac:dyDescent="0.35"/>
  <cols>
    <col min="2" max="2" width="11.36328125" customWidth="1"/>
    <col min="3" max="3" width="15.1796875" customWidth="1"/>
    <col min="4" max="4" width="15.26953125" bestFit="1" customWidth="1"/>
    <col min="5" max="5" width="13.3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99</v>
      </c>
    </row>
    <row r="3" spans="2:11" ht="48" x14ac:dyDescent="0.35">
      <c r="C3" s="1" t="s">
        <v>89</v>
      </c>
      <c r="D3" s="1" t="s">
        <v>35</v>
      </c>
      <c r="E3" s="1" t="s">
        <v>37</v>
      </c>
      <c r="F3" s="1" t="s">
        <v>39</v>
      </c>
      <c r="G3" s="1" t="s">
        <v>40</v>
      </c>
      <c r="H3" s="1" t="s">
        <v>41</v>
      </c>
      <c r="I3" s="1" t="s">
        <v>42</v>
      </c>
      <c r="J3" s="1" t="s">
        <v>43</v>
      </c>
      <c r="K3" s="1" t="s">
        <v>45</v>
      </c>
    </row>
    <row r="4" spans="2:11" x14ac:dyDescent="0.35">
      <c r="B4" t="s">
        <v>7</v>
      </c>
      <c r="C4" s="14">
        <f>LN(VLOOKUP($B4,'[1]Dati finali'!$B$4:$Q$40,'[1]Dati finali'!$Q$42,FALSE))</f>
        <v>-4.1108725922674711</v>
      </c>
      <c r="D4" s="2">
        <f>VLOOKUP($B4,'[1]Dati finali'!$B$4:$O$40,'[1]Dati finali'!C$42,FALSE)</f>
        <v>0.27800000000000002</v>
      </c>
      <c r="E4" s="5">
        <f>VLOOKUP($B4,'[1]Dati finali'!$B$4:$O$40,'[1]Dati finali'!E$42,FALSE)</f>
        <v>9.69E-2</v>
      </c>
      <c r="F4" s="5">
        <f>VLOOKUP($B4,'[1]Dati finali'!$B$4:$O$40,'[1]Dati finali'!G$42,FALSE)</f>
        <v>0.97368421052631593</v>
      </c>
      <c r="G4" s="2">
        <f>VLOOKUP($B4,'[1]Dati finali'!$B$4:$O$40,'[1]Dati finali'!H$42,FALSE)</f>
        <v>0.15651982378854626</v>
      </c>
      <c r="H4" s="4">
        <f>VLOOKUP($B4,'[1]Dati finali'!$B$4:$O$40,'[1]Dati finali'!I$42,FALSE)</f>
        <v>0.74668999999999996</v>
      </c>
      <c r="I4">
        <f>VLOOKUP($B4,'[1]Dati finali'!$B$4:$O$40,'[1]Dati finali'!J$42,FALSE)</f>
        <v>18375.433481661283</v>
      </c>
      <c r="J4">
        <f>VLOOKUP($B4,'[1]Dati finali'!$B$4:$O$40,'[1]Dati finali'!K$42,FALSE)</f>
        <v>33</v>
      </c>
      <c r="K4" s="7">
        <f>VLOOKUP($B4,'[1]Dati finali'!$B$4:$O$40,'[1]Dati finali'!L$42,FALSE)</f>
        <v>4747.1506650000001</v>
      </c>
    </row>
    <row r="5" spans="2:11" x14ac:dyDescent="0.35">
      <c r="B5" t="s">
        <v>15</v>
      </c>
      <c r="C5" s="14">
        <f>LN(VLOOKUP($B5,'[1]Dati finali'!$B$4:$Q$40,'[1]Dati finali'!$Q$42,FALSE))</f>
        <v>-4.0366058871839243</v>
      </c>
      <c r="D5" s="2">
        <f>VLOOKUP($B5,'[1]Dati finali'!$B$4:$O$40,'[1]Dati finali'!C$42,FALSE)</f>
        <v>0.31</v>
      </c>
      <c r="E5" s="5">
        <f>VLOOKUP($B5,'[1]Dati finali'!$B$4:$O$40,'[1]Dati finali'!E$42,FALSE)</f>
        <v>0.17780000000000001</v>
      </c>
      <c r="F5" s="5">
        <f>VLOOKUP($B5,'[1]Dati finali'!$B$4:$O$40,'[1]Dati finali'!G$42,FALSE)</f>
        <v>1.3508771929824563</v>
      </c>
      <c r="G5" s="2">
        <f>VLOOKUP($B5,'[1]Dati finali'!$B$4:$O$40,'[1]Dati finali'!H$42,FALSE)</f>
        <v>0.28974708171206226</v>
      </c>
      <c r="H5" s="4">
        <f>VLOOKUP($B5,'[1]Dati finali'!$B$4:$O$40,'[1]Dati finali'!I$42,FALSE)</f>
        <v>0.78724000000000005</v>
      </c>
      <c r="I5">
        <f>VLOOKUP($B5,'[1]Dati finali'!$B$4:$O$40,'[1]Dati finali'!J$42,FALSE)</f>
        <v>24212.197302170782</v>
      </c>
      <c r="J5">
        <f>VLOOKUP($B5,'[1]Dati finali'!$B$4:$O$40,'[1]Dati finali'!K$42,FALSE)</f>
        <v>21</v>
      </c>
      <c r="K5" s="7">
        <f>VLOOKUP($B5,'[1]Dati finali'!$B$4:$O$40,'[1]Dati finali'!L$42,FALSE)</f>
        <v>4215.9879979999996</v>
      </c>
    </row>
    <row r="6" spans="2:11" x14ac:dyDescent="0.35">
      <c r="B6" t="s">
        <v>28</v>
      </c>
      <c r="C6" s="14">
        <f>LN(VLOOKUP($B6,'[1]Dati finali'!$B$4:$Q$40,'[1]Dati finali'!$Q$42,FALSE))</f>
        <v>-3.9583420261444471</v>
      </c>
      <c r="D6" s="2">
        <f>VLOOKUP($B6,'[1]Dati finali'!$B$4:$O$40,'[1]Dati finali'!C$42,FALSE)</f>
        <v>0.17600000000000002</v>
      </c>
      <c r="E6" s="5">
        <f>VLOOKUP($B6,'[1]Dati finali'!$B$4:$O$40,'[1]Dati finali'!E$42,FALSE)</f>
        <v>0.12434999999999999</v>
      </c>
      <c r="F6" s="5">
        <f>VLOOKUP($B6,'[1]Dati finali'!$B$4:$O$40,'[1]Dati finali'!G$42,FALSE)</f>
        <v>1.0175438596491229</v>
      </c>
      <c r="G6" s="2">
        <f>VLOOKUP($B6,'[1]Dati finali'!$B$4:$O$40,'[1]Dati finali'!H$42,FALSE)</f>
        <v>0.41427188940092169</v>
      </c>
      <c r="H6" s="4">
        <f>VLOOKUP($B6,'[1]Dati finali'!$B$4:$O$40,'[1]Dati finali'!I$42,FALSE)</f>
        <v>0.53935999999999995</v>
      </c>
      <c r="I6">
        <f>VLOOKUP($B6,'[1]Dati finali'!$B$4:$O$40,'[1]Dati finali'!J$42,FALSE)</f>
        <v>23383.132051156193</v>
      </c>
      <c r="J6">
        <f>VLOOKUP($B6,'[1]Dati finali'!$B$4:$O$40,'[1]Dati finali'!K$42,FALSE)</f>
        <v>34</v>
      </c>
      <c r="K6" s="7">
        <f>VLOOKUP($B6,'[1]Dati finali'!$B$4:$O$40,'[1]Dati finali'!L$42,FALSE)</f>
        <v>4935.9262470000003</v>
      </c>
    </row>
    <row r="7" spans="2:11" x14ac:dyDescent="0.35">
      <c r="B7" t="s">
        <v>21</v>
      </c>
      <c r="C7" s="14">
        <f>LN(VLOOKUP($B7,'[1]Dati finali'!$B$4:$Q$40,'[1]Dati finali'!$Q$42,FALSE))</f>
        <v>-3.6845464888140951</v>
      </c>
      <c r="D7" s="2">
        <f>VLOOKUP($B7,'[1]Dati finali'!$B$4:$O$40,'[1]Dati finali'!C$42,FALSE)</f>
        <v>0.40299999999999997</v>
      </c>
      <c r="E7" s="5">
        <f>VLOOKUP($B7,'[1]Dati finali'!$B$4:$O$40,'[1]Dati finali'!E$42,FALSE)</f>
        <v>0.11115</v>
      </c>
      <c r="F7" s="5">
        <f>VLOOKUP($B7,'[1]Dati finali'!$B$4:$O$40,'[1]Dati finali'!G$42,FALSE)</f>
        <v>1.0175438596491229</v>
      </c>
      <c r="G7" s="2">
        <f>VLOOKUP($B7,'[1]Dati finali'!$B$4:$O$40,'[1]Dati finali'!H$42,FALSE)</f>
        <v>0.48558139534883721</v>
      </c>
      <c r="H7" s="4">
        <f>VLOOKUP($B7,'[1]Dati finali'!$B$4:$O$40,'[1]Dati finali'!I$42,FALSE)</f>
        <v>0.67516000000000009</v>
      </c>
      <c r="I7">
        <f>VLOOKUP($B7,'[1]Dati finali'!$B$4:$O$40,'[1]Dati finali'!J$42,FALSE)</f>
        <v>28945.214455971793</v>
      </c>
      <c r="J7">
        <f>VLOOKUP($B7,'[1]Dati finali'!$B$4:$O$40,'[1]Dati finali'!K$42,FALSE)</f>
        <v>23</v>
      </c>
      <c r="K7" s="7">
        <f>VLOOKUP($B7,'[1]Dati finali'!$B$4:$O$40,'[1]Dati finali'!L$42,FALSE)</f>
        <v>6066.7289979999996</v>
      </c>
    </row>
    <row r="8" spans="2:11" x14ac:dyDescent="0.35">
      <c r="B8" t="s">
        <v>26</v>
      </c>
      <c r="C8" s="14">
        <f>LN(VLOOKUP($B8,'[1]Dati finali'!$B$4:$Q$40,'[1]Dati finali'!$Q$42,FALSE))</f>
        <v>-3.6480111417448211</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VLOOKUP($B8,'[1]Dati finali'!$B$4:$O$40,'[1]Dati finali'!K$42,FALSE)</f>
        <v>38</v>
      </c>
      <c r="K8" s="7">
        <f>VLOOKUP($B8,'[1]Dati finali'!$B$4:$O$40,'[1]Dati finali'!L$42,FALSE)</f>
        <v>5798.3715529999999</v>
      </c>
    </row>
    <row r="9" spans="2:11" x14ac:dyDescent="0.35">
      <c r="B9" t="s">
        <v>11</v>
      </c>
      <c r="C9" s="14">
        <f>LN(VLOOKUP($B9,'[1]Dati finali'!$B$4:$Q$40,'[1]Dati finali'!$Q$42,FALSE))</f>
        <v>-3.2307131784386121</v>
      </c>
      <c r="D9" s="2">
        <f>VLOOKUP($B9,'[1]Dati finali'!$B$4:$O$40,'[1]Dati finali'!C$42,FALSE)</f>
        <v>0.39700000000000002</v>
      </c>
      <c r="E9" s="5">
        <f>VLOOKUP($B9,'[1]Dati finali'!$B$4:$O$40,'[1]Dati finali'!E$42,FALSE)</f>
        <v>0.1263</v>
      </c>
      <c r="F9" s="5">
        <f>VLOOKUP($B9,'[1]Dati finali'!$B$4:$O$40,'[1]Dati finali'!G$42,FALSE)</f>
        <v>1</v>
      </c>
      <c r="G9" s="2">
        <f>VLOOKUP($B9,'[1]Dati finali'!$B$4:$O$40,'[1]Dati finali'!H$42,FALSE)</f>
        <v>0.12391056910569105</v>
      </c>
      <c r="H9" s="4">
        <f>VLOOKUP($B9,'[1]Dati finali'!$B$4:$O$40,'[1]Dati finali'!I$42,FALSE)</f>
        <v>0.68716999999999995</v>
      </c>
      <c r="I9">
        <f>VLOOKUP($B9,'[1]Dati finali'!$B$4:$O$40,'[1]Dati finali'!J$42,FALSE)</f>
        <v>27843.887608341538</v>
      </c>
      <c r="J9">
        <f>VLOOKUP($B9,'[1]Dati finali'!$B$4:$O$40,'[1]Dati finali'!K$42,FALSE)</f>
        <v>8</v>
      </c>
      <c r="K9" s="7">
        <f>VLOOKUP($B9,'[1]Dati finali'!$B$4:$O$40,'[1]Dati finali'!L$42,FALSE)</f>
        <v>6592.3394420000004</v>
      </c>
    </row>
    <row r="10" spans="2:11" x14ac:dyDescent="0.35">
      <c r="B10" t="s">
        <v>20</v>
      </c>
      <c r="C10" s="14">
        <f>LN(VLOOKUP($B10,'[1]Dati finali'!$B$4:$Q$40,'[1]Dati finali'!$Q$42,FALSE))</f>
        <v>-2.9557041057840827</v>
      </c>
      <c r="D10" s="2">
        <f>VLOOKUP($B10,'[1]Dati finali'!$B$4:$O$40,'[1]Dati finali'!C$42,FALSE)</f>
        <v>0.33899999999999997</v>
      </c>
      <c r="E10" s="5">
        <f>VLOOKUP($B10,'[1]Dati finali'!$B$4:$O$40,'[1]Dati finali'!E$42,FALSE)</f>
        <v>0.15839999999999999</v>
      </c>
      <c r="F10" s="5">
        <f>VLOOKUP($B10,'[1]Dati finali'!$B$4:$O$40,'[1]Dati finali'!G$42,FALSE)</f>
        <v>1.0175438596491229</v>
      </c>
      <c r="G10" s="2">
        <f>VLOOKUP($B10,'[1]Dati finali'!$B$4:$O$40,'[1]Dati finali'!H$42,FALSE)</f>
        <v>0.54400000000000004</v>
      </c>
      <c r="H10" s="4">
        <f>VLOOKUP($B10,'[1]Dati finali'!$B$4:$O$40,'[1]Dati finali'!I$42,FALSE)</f>
        <v>0.68075000000000008</v>
      </c>
      <c r="I10">
        <f>VLOOKUP($B10,'[1]Dati finali'!$B$4:$O$40,'[1]Dati finali'!J$42,FALSE)</f>
        <v>24735.816612986935</v>
      </c>
      <c r="J10">
        <f>VLOOKUP($B10,'[1]Dati finali'!$B$4:$O$40,'[1]Dati finali'!K$42,FALSE)</f>
        <v>22</v>
      </c>
      <c r="K10" s="7">
        <f>VLOOKUP($B10,'[1]Dati finali'!$B$4:$O$40,'[1]Dati finali'!L$42,FALSE)</f>
        <v>6316.579033</v>
      </c>
    </row>
    <row r="11" spans="2:11" x14ac:dyDescent="0.35">
      <c r="B11" t="s">
        <v>9</v>
      </c>
      <c r="C11" s="14">
        <f>LN(VLOOKUP($B11,'[1]Dati finali'!$B$4:$Q$40,'[1]Dati finali'!$Q$42,FALSE))</f>
        <v>-2.8220705405853441</v>
      </c>
      <c r="D11" s="2">
        <f>VLOOKUP($B11,'[1]Dati finali'!$B$4:$O$40,'[1]Dati finali'!C$42,FALSE)</f>
        <v>0.23899999999999999</v>
      </c>
      <c r="E11" s="5">
        <f>VLOOKUP($B11,'[1]Dati finali'!$B$4:$O$40,'[1]Dati finali'!E$42,FALSE)</f>
        <v>0.14629999999999999</v>
      </c>
      <c r="F11" s="5">
        <f>VLOOKUP($B11,'[1]Dati finali'!$B$4:$O$40,'[1]Dati finali'!G$42,FALSE)</f>
        <v>1.0263157894736843</v>
      </c>
      <c r="G11" s="2">
        <f>VLOOKUP($B11,'[1]Dati finali'!$B$4:$O$40,'[1]Dati finali'!H$42,FALSE)</f>
        <v>0.1126530612244898</v>
      </c>
      <c r="H11" s="4">
        <f>VLOOKUP($B11,'[1]Dati finali'!$B$4:$O$40,'[1]Dati finali'!I$42,FALSE)</f>
        <v>0.73675000000000002</v>
      </c>
      <c r="I11">
        <f>VLOOKUP($B11,'[1]Dati finali'!$B$4:$O$40,'[1]Dati finali'!J$42,FALSE)</f>
        <v>31866.010828482387</v>
      </c>
      <c r="J11">
        <f>VLOOKUP($B11,'[1]Dati finali'!$B$4:$O$40,'[1]Dati finali'!K$42,FALSE)</f>
        <v>27</v>
      </c>
      <c r="K11" s="7">
        <f>VLOOKUP($B11,'[1]Dati finali'!$B$4:$O$40,'[1]Dati finali'!L$42,FALSE)</f>
        <v>5561.476705</v>
      </c>
    </row>
    <row r="12" spans="2:11" x14ac:dyDescent="0.35">
      <c r="B12" t="s">
        <v>29</v>
      </c>
      <c r="C12" s="14">
        <f>LN(VLOOKUP($B12,'[1]Dati finali'!$B$4:$Q$40,'[1]Dati finali'!$Q$42,FALSE))</f>
        <v>-2.6251635774138058</v>
      </c>
      <c r="D12" s="2">
        <f>VLOOKUP($B12,'[1]Dati finali'!$B$4:$O$40,'[1]Dati finali'!C$42,FALSE)</f>
        <v>0.23100000000000001</v>
      </c>
      <c r="E12" s="5">
        <f>VLOOKUP($B12,'[1]Dati finali'!$B$4:$O$40,'[1]Dati finali'!E$42,FALSE)</f>
        <v>0.14384999999999998</v>
      </c>
      <c r="F12" s="5">
        <f>VLOOKUP($B12,'[1]Dati finali'!$B$4:$O$40,'[1]Dati finali'!G$42,FALSE)</f>
        <v>1.1578947368421053</v>
      </c>
      <c r="G12" s="2">
        <f>VLOOKUP($B12,'[1]Dati finali'!$B$4:$O$40,'[1]Dati finali'!H$42,FALSE)</f>
        <v>0.24461254612546127</v>
      </c>
      <c r="H12" s="4">
        <f>VLOOKUP($B12,'[1]Dati finali'!$B$4:$O$40,'[1]Dati finali'!I$42,FALSE)</f>
        <v>0.53750999999999993</v>
      </c>
      <c r="I12">
        <f>VLOOKUP($B12,'[1]Dati finali'!$B$4:$O$40,'[1]Dati finali'!J$42,FALSE)</f>
        <v>27733.754503235035</v>
      </c>
      <c r="J12">
        <f>VLOOKUP($B12,'[1]Dati finali'!$B$4:$O$40,'[1]Dati finali'!K$42,FALSE)</f>
        <v>24</v>
      </c>
      <c r="K12" s="7">
        <f>VLOOKUP($B12,'[1]Dati finali'!$B$4:$O$40,'[1]Dati finali'!L$42,FALSE)</f>
        <v>5348.64149</v>
      </c>
    </row>
    <row r="13" spans="2:11" x14ac:dyDescent="0.35">
      <c r="B13" t="s">
        <v>19</v>
      </c>
      <c r="C13" s="14">
        <f>LN(VLOOKUP($B13,'[1]Dati finali'!$B$4:$Q$40,'[1]Dati finali'!$Q$42,FALSE))</f>
        <v>-2.530718927294862</v>
      </c>
      <c r="D13" s="2">
        <f>VLOOKUP($B13,'[1]Dati finali'!$B$4:$O$40,'[1]Dati finali'!C$42,FALSE)</f>
        <v>0.187</v>
      </c>
      <c r="E13" s="5">
        <f>VLOOKUP($B13,'[1]Dati finali'!$B$4:$O$40,'[1]Dati finali'!E$42,FALSE)</f>
        <v>0.21060000000000001</v>
      </c>
      <c r="F13" s="5">
        <f>VLOOKUP($B13,'[1]Dati finali'!$B$4:$O$40,'[1]Dati finali'!G$42,FALSE)</f>
        <v>1.4122807017543861</v>
      </c>
      <c r="G13" s="2">
        <f>VLOOKUP($B13,'[1]Dati finali'!$B$4:$O$40,'[1]Dati finali'!H$42,FALSE)</f>
        <v>0.37279399585921325</v>
      </c>
      <c r="H13" s="4">
        <f>VLOOKUP($B13,'[1]Dati finali'!$B$4:$O$40,'[1]Dati finali'!I$42,FALSE)</f>
        <v>0.70144000000000006</v>
      </c>
      <c r="I13">
        <f>VLOOKUP($B13,'[1]Dati finali'!$B$4:$O$40,'[1]Dati finali'!J$42,FALSE)</f>
        <v>34585.035786649052</v>
      </c>
      <c r="J13">
        <f>VLOOKUP($B13,'[1]Dati finali'!$B$4:$O$40,'[1]Dati finali'!K$42,FALSE)</f>
        <v>29</v>
      </c>
      <c r="K13" s="7">
        <f>VLOOKUP($B13,'[1]Dati finali'!$B$4:$O$40,'[1]Dati finali'!L$42,FALSE)</f>
        <v>4652.762874</v>
      </c>
    </row>
    <row r="14" spans="2:11" x14ac:dyDescent="0.35">
      <c r="B14" t="s">
        <v>8</v>
      </c>
      <c r="C14" s="14">
        <f>LN(VLOOKUP($B14,'[1]Dati finali'!$B$4:$Q$40,'[1]Dati finali'!$Q$42,FALSE))</f>
        <v>-2.477769286438825</v>
      </c>
      <c r="D14" s="2">
        <f>VLOOKUP($B14,'[1]Dati finali'!$B$4:$O$40,'[1]Dati finali'!C$42,FALSE)</f>
        <v>0.42499999999999999</v>
      </c>
      <c r="E14" s="5">
        <f>VLOOKUP($B14,'[1]Dati finali'!$B$4:$O$40,'[1]Dati finali'!E$42,FALSE)</f>
        <v>0.18445</v>
      </c>
      <c r="F14" s="5">
        <f>VLOOKUP($B14,'[1]Dati finali'!$B$4:$O$40,'[1]Dati finali'!G$42,FALSE)</f>
        <v>1.0789473684210527</v>
      </c>
      <c r="G14" s="2">
        <f>VLOOKUP($B14,'[1]Dati finali'!$B$4:$O$40,'[1]Dati finali'!H$42,FALSE)</f>
        <v>8.6530612244897956E-2</v>
      </c>
      <c r="H14" s="4">
        <f>VLOOKUP($B14,'[1]Dati finali'!$B$4:$O$40,'[1]Dati finali'!I$42,FALSE)</f>
        <v>0.66835999999999995</v>
      </c>
      <c r="I14">
        <f>VLOOKUP($B14,'[1]Dati finali'!$B$4:$O$40,'[1]Dati finali'!J$42,FALSE)</f>
        <v>30266.202047392988</v>
      </c>
      <c r="J14">
        <f>VLOOKUP($B14,'[1]Dati finali'!$B$4:$O$40,'[1]Dati finali'!K$42,FALSE)</f>
        <v>40</v>
      </c>
      <c r="K14" s="7">
        <f>VLOOKUP($B14,'[1]Dati finali'!$B$4:$O$40,'[1]Dati finali'!L$42,FALSE)</f>
        <v>3905.06351</v>
      </c>
    </row>
    <row r="15" spans="2:11" x14ac:dyDescent="0.35">
      <c r="B15" t="s">
        <v>23</v>
      </c>
      <c r="C15" s="14">
        <f>LN(VLOOKUP($B15,'[1]Dati finali'!$B$4:$Q$40,'[1]Dati finali'!$Q$42,FALSE))</f>
        <v>-2.1723732519419934</v>
      </c>
      <c r="D15" s="2">
        <f>VLOOKUP($B15,'[1]Dati finali'!$B$4:$O$40,'[1]Dati finali'!C$42,FALSE)</f>
        <v>0.23899999999999999</v>
      </c>
      <c r="E15" s="5">
        <f>VLOOKUP($B15,'[1]Dati finali'!$B$4:$O$40,'[1]Dati finali'!E$42,FALSE)</f>
        <v>0.1313</v>
      </c>
      <c r="F15" s="5">
        <f>VLOOKUP($B15,'[1]Dati finali'!$B$4:$O$40,'[1]Dati finali'!G$42,FALSE)</f>
        <v>1.192982456140351</v>
      </c>
      <c r="G15" s="2">
        <f>VLOOKUP($B15,'[1]Dati finali'!$B$4:$O$40,'[1]Dati finali'!H$42,FALSE)</f>
        <v>0.16675000000000001</v>
      </c>
      <c r="H15" s="4">
        <f>VLOOKUP($B15,'[1]Dati finali'!$B$4:$O$40,'[1]Dati finali'!I$42,FALSE)</f>
        <v>0.94546000000000008</v>
      </c>
      <c r="I15">
        <f>VLOOKUP($B15,'[1]Dati finali'!$B$4:$O$40,'[1]Dati finali'!J$42,FALSE)</f>
        <v>35994.860216078843</v>
      </c>
      <c r="J15">
        <f>VLOOKUP($B15,'[1]Dati finali'!$B$4:$O$40,'[1]Dati finali'!K$42,FALSE)</f>
        <v>9</v>
      </c>
      <c r="K15" s="7">
        <f>VLOOKUP($B15,'[1]Dati finali'!$B$4:$O$40,'[1]Dati finali'!L$42,FALSE)</f>
        <v>3986.496114</v>
      </c>
    </row>
    <row r="16" spans="2:11" x14ac:dyDescent="0.35">
      <c r="B16" t="s">
        <v>16</v>
      </c>
      <c r="C16" s="14">
        <f>LN(VLOOKUP($B16,'[1]Dati finali'!$B$4:$Q$40,'[1]Dati finali'!$Q$42,FALSE))</f>
        <v>-2.1476736013476692</v>
      </c>
      <c r="D16" s="2">
        <f>VLOOKUP($B16,'[1]Dati finali'!$B$4:$O$40,'[1]Dati finali'!C$42,FALSE)</f>
        <v>0.24100000000000002</v>
      </c>
      <c r="E16" s="5">
        <f>VLOOKUP($B16,'[1]Dati finali'!$B$4:$O$40,'[1]Dati finali'!E$42,FALSE)</f>
        <v>0.11294999999999999</v>
      </c>
      <c r="F16" s="5">
        <f>VLOOKUP($B16,'[1]Dati finali'!$B$4:$O$40,'[1]Dati finali'!G$42,FALSE)</f>
        <v>1.0350877192982457</v>
      </c>
      <c r="G16" s="2">
        <f>VLOOKUP($B16,'[1]Dati finali'!$B$4:$O$40,'[1]Dati finali'!H$42,FALSE)</f>
        <v>0.10078369905956112</v>
      </c>
      <c r="H16" s="4">
        <f>VLOOKUP($B16,'[1]Dati finali'!$B$4:$O$40,'[1]Dati finali'!I$42,FALSE)</f>
        <v>0.71062000000000003</v>
      </c>
      <c r="I16">
        <f>VLOOKUP($B16,'[1]Dati finali'!$B$4:$O$40,'[1]Dati finali'!J$42,FALSE)</f>
        <v>24656.045439859558</v>
      </c>
      <c r="J16">
        <f>VLOOKUP($B16,'[1]Dati finali'!$B$4:$O$40,'[1]Dati finali'!K$42,FALSE)</f>
        <v>28</v>
      </c>
      <c r="K16" s="7">
        <f>VLOOKUP($B16,'[1]Dati finali'!$B$4:$O$40,'[1]Dati finali'!L$42,FALSE)</f>
        <v>5272.761109</v>
      </c>
    </row>
    <row r="17" spans="2:11" x14ac:dyDescent="0.35">
      <c r="B17" t="s">
        <v>31</v>
      </c>
      <c r="C17" s="14">
        <f>LN(VLOOKUP($B17,'[1]Dati finali'!$B$4:$Q$40,'[1]Dati finali'!$Q$42,FALSE))</f>
        <v>-1.8330545634194397</v>
      </c>
      <c r="D17" s="2">
        <f>VLOOKUP($B17,'[1]Dati finali'!$B$4:$O$40,'[1]Dati finali'!C$42,FALSE)</f>
        <v>0.36399999999999999</v>
      </c>
      <c r="E17" s="5">
        <f>VLOOKUP($B17,'[1]Dati finali'!$B$4:$O$40,'[1]Dati finali'!E$42,FALSE)</f>
        <v>0.22365000000000002</v>
      </c>
      <c r="F17" s="5">
        <f>VLOOKUP($B17,'[1]Dati finali'!$B$4:$O$40,'[1]Dati finali'!G$42,FALSE)</f>
        <v>1.1052631578947369</v>
      </c>
      <c r="G17" s="2">
        <f>VLOOKUP($B17,'[1]Dati finali'!$B$4:$O$40,'[1]Dati finali'!H$42,FALSE)</f>
        <v>0.38106081573197381</v>
      </c>
      <c r="H17" s="4">
        <f>VLOOKUP($B17,'[1]Dati finali'!$B$4:$O$40,'[1]Dati finali'!I$42,FALSE)</f>
        <v>0.80079999999999996</v>
      </c>
      <c r="I17">
        <f>VLOOKUP($B17,'[1]Dati finali'!$B$4:$O$40,'[1]Dati finali'!J$42,FALSE)</f>
        <v>33331.449418750446</v>
      </c>
      <c r="J17">
        <f>VLOOKUP($B17,'[1]Dati finali'!$B$4:$O$40,'[1]Dati finali'!K$42,FALSE)</f>
        <v>6</v>
      </c>
      <c r="K17" s="7">
        <f>VLOOKUP($B17,'[1]Dati finali'!$B$4:$O$40,'[1]Dati finali'!L$42,FALSE)</f>
        <v>4488.0469249999996</v>
      </c>
    </row>
    <row r="18" spans="2:11" x14ac:dyDescent="0.35">
      <c r="B18" t="s">
        <v>18</v>
      </c>
      <c r="C18" s="14">
        <f>LN(VLOOKUP($B18,'[1]Dati finali'!$B$4:$Q$40,'[1]Dati finali'!$Q$42,FALSE))</f>
        <v>-1.6280172583688044</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VLOOKUP($B18,'[1]Dati finali'!$B$4:$O$40,'[1]Dati finali'!K$42,FALSE)</f>
        <v>19</v>
      </c>
      <c r="K18" s="7">
        <f>VLOOKUP($B18,'[1]Dati finali'!$B$4:$O$40,'[1]Dati finali'!L$42,FALSE)</f>
        <v>5924.2219409999998</v>
      </c>
    </row>
    <row r="19" spans="2:11" x14ac:dyDescent="0.35">
      <c r="B19" t="s">
        <v>10</v>
      </c>
      <c r="C19" s="14">
        <f>LN(VLOOKUP($B19,'[1]Dati finali'!$B$4:$Q$40,'[1]Dati finali'!$Q$42,FALSE))</f>
        <v>-1.5143740852611973</v>
      </c>
      <c r="D19" s="2">
        <f>VLOOKUP($B19,'[1]Dati finali'!$B$4:$O$40,'[1]Dati finali'!C$42,FALSE)</f>
        <v>0.39100000000000001</v>
      </c>
      <c r="E19" s="5">
        <f>VLOOKUP($B19,'[1]Dati finali'!$B$4:$O$40,'[1]Dati finali'!E$42,FALSE)</f>
        <v>0.30295</v>
      </c>
      <c r="F19" s="5">
        <f>VLOOKUP($B19,'[1]Dati finali'!$B$4:$O$40,'[1]Dati finali'!G$42,FALSE)</f>
        <v>1.3596491228070178</v>
      </c>
      <c r="G19" s="2">
        <f>VLOOKUP($B19,'[1]Dati finali'!$B$4:$O$40,'[1]Dati finali'!H$42,FALSE)</f>
        <v>0.60297712418300653</v>
      </c>
      <c r="H19" s="4">
        <f>VLOOKUP($B19,'[1]Dati finali'!$B$4:$O$40,'[1]Dati finali'!I$42,FALSE)</f>
        <v>0.87757000000000007</v>
      </c>
      <c r="I19">
        <f>VLOOKUP($B19,'[1]Dati finali'!$B$4:$O$40,'[1]Dati finali'!J$42,FALSE)</f>
        <v>45056.267280748551</v>
      </c>
      <c r="J19">
        <f>VLOOKUP($B19,'[1]Dati finali'!$B$4:$O$40,'[1]Dati finali'!K$42,FALSE)</f>
        <v>4</v>
      </c>
      <c r="K19" s="7">
        <f>VLOOKUP($B19,'[1]Dati finali'!$B$4:$O$40,'[1]Dati finali'!L$42,FALSE)</f>
        <v>6183.3256810000003</v>
      </c>
    </row>
    <row r="20" spans="2:11" x14ac:dyDescent="0.35">
      <c r="B20" t="s">
        <v>30</v>
      </c>
      <c r="C20" s="14">
        <f>LN(VLOOKUP($B20,'[1]Dati finali'!$B$4:$Q$40,'[1]Dati finali'!$Q$42,FALSE))</f>
        <v>-1.3646353527231403</v>
      </c>
      <c r="D20" s="2">
        <f>VLOOKUP($B20,'[1]Dati finali'!$B$4:$O$40,'[1]Dati finali'!C$42,FALSE)</f>
        <v>0.32500000000000001</v>
      </c>
      <c r="E20" s="5">
        <f>VLOOKUP($B20,'[1]Dati finali'!$B$4:$O$40,'[1]Dati finali'!E$42,FALSE)</f>
        <v>0.16109999999999999</v>
      </c>
      <c r="F20" s="5">
        <f>VLOOKUP($B20,'[1]Dati finali'!$B$4:$O$40,'[1]Dati finali'!G$42,FALSE)</f>
        <v>1.1578947368421053</v>
      </c>
      <c r="G20" s="2">
        <f>VLOOKUP($B20,'[1]Dati finali'!$B$4:$O$40,'[1]Dati finali'!H$42,FALSE)</f>
        <v>0.30648484848484847</v>
      </c>
      <c r="H20" s="4">
        <f>VLOOKUP($B20,'[1]Dati finali'!$B$4:$O$40,'[1]Dati finali'!I$42,FALSE)</f>
        <v>0.54273000000000005</v>
      </c>
      <c r="I20">
        <f>VLOOKUP($B20,'[1]Dati finali'!$B$4:$O$40,'[1]Dati finali'!J$42,FALSE)</f>
        <v>30586.152876945034</v>
      </c>
      <c r="J20">
        <f>VLOOKUP($B20,'[1]Dati finali'!$B$4:$O$40,'[1]Dati finali'!K$42,FALSE)</f>
        <v>5</v>
      </c>
      <c r="K20" s="7">
        <f>VLOOKUP($B20,'[1]Dati finali'!$B$4:$O$40,'[1]Dati finali'!L$42,FALSE)</f>
        <v>5115.4481239999996</v>
      </c>
    </row>
    <row r="21" spans="2:11" x14ac:dyDescent="0.35">
      <c r="B21" t="s">
        <v>3</v>
      </c>
      <c r="C21" s="14">
        <f>LN(VLOOKUP($B21,'[1]Dati finali'!$B$4:$Q$40,'[1]Dati finali'!$Q$42,FALSE))</f>
        <v>-1.2523977663408261</v>
      </c>
      <c r="D21" s="2">
        <f>VLOOKUP($B21,'[1]Dati finali'!$B$4:$O$40,'[1]Dati finali'!C$42,FALSE)</f>
        <v>0.47744723999999999</v>
      </c>
      <c r="E21" s="5">
        <f>VLOOKUP($B21,'[1]Dati finali'!$B$4:$O$40,'[1]Dati finali'!E$42,FALSE)</f>
        <v>9.6491228070175447E-2</v>
      </c>
      <c r="F21" s="5">
        <f>VLOOKUP($B21,'[1]Dati finali'!$B$4:$O$40,'[1]Dati finali'!G$42,FALSE)</f>
        <v>1.0701754385964912</v>
      </c>
      <c r="G21" s="2">
        <f>VLOOKUP($B21,'[1]Dati finali'!$B$4:$O$40,'[1]Dati finali'!H$42,FALSE)</f>
        <v>2.8395721925133691E-2</v>
      </c>
      <c r="H21" s="4">
        <f>VLOOKUP($B21,'[1]Dati finali'!$B$4:$O$40,'[1]Dati finali'!I$42,FALSE)</f>
        <v>0.81503000000000003</v>
      </c>
      <c r="I21">
        <f>VLOOKUP($B21,'[1]Dati finali'!$B$4:$O$40,'[1]Dati finali'!J$42,FALSE)</f>
        <v>33627.430244398442</v>
      </c>
      <c r="J21">
        <f>VLOOKUP($B21,'[1]Dati finali'!$B$4:$O$40,'[1]Dati finali'!K$42,FALSE)</f>
        <v>80</v>
      </c>
      <c r="K21" s="7">
        <f>VLOOKUP($B21,'[1]Dati finali'!$B$4:$O$40,'[1]Dati finali'!L$42,FALSE)</f>
        <v>4166.0179909999997</v>
      </c>
    </row>
    <row r="22" spans="2:11" x14ac:dyDescent="0.35">
      <c r="B22" t="s">
        <v>27</v>
      </c>
      <c r="C22" s="14">
        <f>LN(VLOOKUP($B22,'[1]Dati finali'!$B$4:$Q$40,'[1]Dati finali'!$Q$42,FALSE))</f>
        <v>-0.88767833461210643</v>
      </c>
      <c r="D22" s="2">
        <f>VLOOKUP($B22,'[1]Dati finali'!$B$4:$O$40,'[1]Dati finali'!C$42,FALSE)</f>
        <v>0.24</v>
      </c>
      <c r="E22" s="5">
        <f>VLOOKUP($B22,'[1]Dati finali'!$B$4:$O$40,'[1]Dati finali'!E$42,FALSE)</f>
        <v>0.22570000000000001</v>
      </c>
      <c r="F22" s="5">
        <f>VLOOKUP($B22,'[1]Dati finali'!$B$4:$O$40,'[1]Dati finali'!G$42,FALSE)</f>
        <v>1.3508771929824563</v>
      </c>
      <c r="G22" s="2">
        <f>VLOOKUP($B22,'[1]Dati finali'!$B$4:$O$40,'[1]Dati finali'!H$42,FALSE)</f>
        <v>0.53502487562189049</v>
      </c>
      <c r="H22" s="4">
        <f>VLOOKUP($B22,'[1]Dati finali'!$B$4:$O$40,'[1]Dati finali'!I$42,FALSE)</f>
        <v>0.64651999999999998</v>
      </c>
      <c r="I22">
        <f>VLOOKUP($B22,'[1]Dati finali'!$B$4:$O$40,'[1]Dati finali'!J$42,FALSE)</f>
        <v>27783.081655469832</v>
      </c>
      <c r="J22">
        <f>VLOOKUP($B22,'[1]Dati finali'!$B$4:$O$40,'[1]Dati finali'!K$42,FALSE)</f>
        <v>7</v>
      </c>
      <c r="K22" s="7">
        <f>VLOOKUP($B22,'[1]Dati finali'!$B$4:$O$40,'[1]Dati finali'!L$42,FALSE)</f>
        <v>4297.4206020000001</v>
      </c>
    </row>
    <row r="23" spans="2:11" x14ac:dyDescent="0.35">
      <c r="B23" t="s">
        <v>2</v>
      </c>
      <c r="C23" s="14">
        <f>LN(VLOOKUP($B23,'[1]Dati finali'!$B$4:$Q$40,'[1]Dati finali'!$Q$42,FALSE))</f>
        <v>-0.87315965435911658</v>
      </c>
      <c r="D23" s="2">
        <f>VLOOKUP($B23,'[1]Dati finali'!$B$4:$O$40,'[1]Dati finali'!C$42,FALSE)</f>
        <v>9.6811743000000006E-2</v>
      </c>
      <c r="E23" s="5">
        <f>VLOOKUP($B23,'[1]Dati finali'!$B$4:$O$40,'[1]Dati finali'!E$42,FALSE)</f>
        <v>6.8241469816272965E-2</v>
      </c>
      <c r="F23" s="5">
        <f>VLOOKUP($B23,'[1]Dati finali'!$B$4:$O$40,'[1]Dati finali'!G$42,FALSE)</f>
        <v>0.8421052631578948</v>
      </c>
      <c r="G23" s="2">
        <f>VLOOKUP($B23,'[1]Dati finali'!$B$4:$O$40,'[1]Dati finali'!H$42,FALSE)</f>
        <v>0.24825304897932565</v>
      </c>
      <c r="H23" s="4">
        <f>VLOOKUP($B23,'[1]Dati finali'!$B$4:$O$40,'[1]Dati finali'!I$42,FALSE)</f>
        <v>0.5796</v>
      </c>
      <c r="I23">
        <f>VLOOKUP($B23,'[1]Dati finali'!$B$4:$O$40,'[1]Dati finali'!J$42,FALSE)</f>
        <v>14742.756017137894</v>
      </c>
      <c r="J23">
        <f>VLOOKUP($B23,'[1]Dati finali'!$B$4:$O$40,'[1]Dati finali'!K$42,FALSE)</f>
        <v>109</v>
      </c>
      <c r="K23" s="7">
        <f>VLOOKUP($B23,'[1]Dati finali'!$B$4:$O$40,'[1]Dati finali'!L$42,FALSE)</f>
        <v>4432.5246950000001</v>
      </c>
    </row>
    <row r="24" spans="2:11" x14ac:dyDescent="0.35">
      <c r="B24" t="s">
        <v>4</v>
      </c>
      <c r="C24" s="14">
        <f>LN(VLOOKUP($B24,'[1]Dati finali'!$B$4:$Q$40,'[1]Dati finali'!$Q$42,FALSE))</f>
        <v>-0.8516648388359751</v>
      </c>
      <c r="D24" s="2">
        <f>VLOOKUP($B24,'[1]Dati finali'!$B$4:$O$40,'[1]Dati finali'!C$42,FALSE)</f>
        <v>0.51440529000000002</v>
      </c>
      <c r="E24" s="5">
        <f>VLOOKUP($B24,'[1]Dati finali'!$B$4:$O$40,'[1]Dati finali'!E$42,FALSE)</f>
        <v>0.22807017543859651</v>
      </c>
      <c r="F24" s="5">
        <f>VLOOKUP($B24,'[1]Dati finali'!$B$4:$O$40,'[1]Dati finali'!G$42,FALSE)</f>
        <v>0.92982456140350889</v>
      </c>
      <c r="G24" s="2">
        <f>VLOOKUP($B24,'[1]Dati finali'!$B$4:$O$40,'[1]Dati finali'!H$42,FALSE)</f>
        <v>0.15845754764042702</v>
      </c>
      <c r="H24" s="4">
        <f>VLOOKUP($B24,'[1]Dati finali'!$B$4:$O$40,'[1]Dati finali'!I$42,FALSE)</f>
        <v>0.91535</v>
      </c>
      <c r="I24">
        <f>VLOOKUP($B24,'[1]Dati finali'!$B$4:$O$40,'[1]Dati finali'!J$42,FALSE)</f>
        <v>37964.025726503154</v>
      </c>
      <c r="J24">
        <f>VLOOKUP($B24,'[1]Dati finali'!$B$4:$O$40,'[1]Dati finali'!K$42,FALSE)</f>
        <v>39</v>
      </c>
      <c r="K24" s="7">
        <f>VLOOKUP($B24,'[1]Dati finali'!$B$4:$O$40,'[1]Dati finali'!L$42,FALSE)</f>
        <v>3958.7349989999998</v>
      </c>
    </row>
    <row r="25" spans="2:11" x14ac:dyDescent="0.35">
      <c r="B25" t="s">
        <v>0</v>
      </c>
      <c r="C25" s="14">
        <f>LN(VLOOKUP($B25,'[1]Dati finali'!$B$4:$Q$40,'[1]Dati finali'!$Q$42,FALSE))</f>
        <v>-0.78878657911111105</v>
      </c>
      <c r="D25" s="2">
        <f>VLOOKUP($B25,'[1]Dati finali'!$B$4:$O$40,'[1]Dati finali'!C$42,FALSE)</f>
        <v>0.56714520000000002</v>
      </c>
      <c r="E25" s="5">
        <f>VLOOKUP($B25,'[1]Dati finali'!$B$4:$O$40,'[1]Dati finali'!E$42,FALSE)</f>
        <v>7.6666666666666675E-2</v>
      </c>
      <c r="F25" s="5">
        <f>VLOOKUP($B25,'[1]Dati finali'!$B$4:$O$40,'[1]Dati finali'!G$42,FALSE)</f>
        <v>0.71052631578947378</v>
      </c>
      <c r="G25" s="2">
        <f>VLOOKUP($B25,'[1]Dati finali'!$B$4:$O$40,'[1]Dati finali'!H$42,FALSE)</f>
        <v>0.65241799578693949</v>
      </c>
      <c r="H25" s="4">
        <f>VLOOKUP($B25,'[1]Dati finali'!$B$4:$O$40,'[1]Dati finali'!I$42,FALSE)</f>
        <v>0.81349999999999989</v>
      </c>
      <c r="I25">
        <f>VLOOKUP($B25,'[1]Dati finali'!$B$4:$O$40,'[1]Dati finali'!J$42,FALSE)</f>
        <v>40969.205896074651</v>
      </c>
      <c r="J25">
        <f>VLOOKUP($B25,'[1]Dati finali'!$B$4:$O$40,'[1]Dati finali'!K$42,FALSE)</f>
        <v>25</v>
      </c>
      <c r="K25" s="7">
        <f>VLOOKUP($B25,'[1]Dati finali'!$B$4:$O$40,'[1]Dati finali'!L$42,FALSE)</f>
        <v>5046.9707070000004</v>
      </c>
    </row>
    <row r="26" spans="2:11" x14ac:dyDescent="0.35">
      <c r="B26" t="s">
        <v>24</v>
      </c>
      <c r="C26" s="14">
        <f>LN(VLOOKUP($B26,'[1]Dati finali'!$B$4:$Q$40,'[1]Dati finali'!$Q$42,FALSE))</f>
        <v>-0.62277316237198688</v>
      </c>
      <c r="D26" s="2">
        <f>VLOOKUP($B26,'[1]Dati finali'!$B$4:$O$40,'[1]Dati finali'!C$42,FALSE)</f>
        <v>0.37200000000000005</v>
      </c>
      <c r="E26" s="5">
        <f>VLOOKUP($B26,'[1]Dati finali'!$B$4:$O$40,'[1]Dati finali'!E$42,FALSE)</f>
        <v>0.15589999999999998</v>
      </c>
      <c r="F26" s="5">
        <f>VLOOKUP($B26,'[1]Dati finali'!$B$4:$O$40,'[1]Dati finali'!G$42,FALSE)</f>
        <v>1.4736842105263159</v>
      </c>
      <c r="G26" s="2">
        <f>VLOOKUP($B26,'[1]Dati finali'!$B$4:$O$40,'[1]Dati finali'!H$42,FALSE)</f>
        <v>0.12103298611111112</v>
      </c>
      <c r="H26" s="4">
        <f>VLOOKUP($B26,'[1]Dati finali'!$B$4:$O$40,'[1]Dati finali'!I$42,FALSE)</f>
        <v>0.91076999999999997</v>
      </c>
      <c r="I26">
        <f>VLOOKUP($B26,'[1]Dati finali'!$B$4:$O$40,'[1]Dati finali'!J$42,FALSE)</f>
        <v>46055.498481981653</v>
      </c>
      <c r="J26">
        <f>VLOOKUP($B26,'[1]Dati finali'!$B$4:$O$40,'[1]Dati finali'!K$42,FALSE)</f>
        <v>36</v>
      </c>
      <c r="K26" s="7">
        <f>VLOOKUP($B26,'[1]Dati finali'!$B$4:$O$40,'[1]Dati finali'!L$42,FALSE)</f>
        <v>5816.8789630000001</v>
      </c>
    </row>
    <row r="27" spans="2:11" x14ac:dyDescent="0.35">
      <c r="B27" t="s">
        <v>13</v>
      </c>
      <c r="C27" s="14">
        <f>LN(VLOOKUP($B27,'[1]Dati finali'!$B$4:$Q$40,'[1]Dati finali'!$Q$42,FALSE))</f>
        <v>-0.5986569545923982</v>
      </c>
      <c r="D27" s="2">
        <f>VLOOKUP($B27,'[1]Dati finali'!$B$4:$O$40,'[1]Dati finali'!C$42,FALSE)</f>
        <v>0.35200000000000004</v>
      </c>
      <c r="E27" s="5">
        <f>VLOOKUP($B27,'[1]Dati finali'!$B$4:$O$40,'[1]Dati finali'!E$42,FALSE)</f>
        <v>0.17230000000000001</v>
      </c>
      <c r="F27" s="5">
        <f>VLOOKUP($B27,'[1]Dati finali'!$B$4:$O$40,'[1]Dati finali'!G$42,FALSE)</f>
        <v>1.2192982456140351</v>
      </c>
      <c r="G27" s="2">
        <f>VLOOKUP($B27,'[1]Dati finali'!$B$4:$O$40,'[1]Dati finali'!H$42,FALSE)</f>
        <v>0.17483279395900755</v>
      </c>
      <c r="H27" s="4">
        <f>VLOOKUP($B27,'[1]Dati finali'!$B$4:$O$40,'[1]Dati finali'!I$42,FALSE)</f>
        <v>0.80180000000000007</v>
      </c>
      <c r="I27">
        <f>VLOOKUP($B27,'[1]Dati finali'!$B$4:$O$40,'[1]Dati finali'!J$42,FALSE)</f>
        <v>37588.058140447843</v>
      </c>
      <c r="J27">
        <f>VLOOKUP($B27,'[1]Dati finali'!$B$4:$O$40,'[1]Dati finali'!K$42,FALSE)</f>
        <v>10</v>
      </c>
      <c r="K27" s="7">
        <f>VLOOKUP($B27,'[1]Dati finali'!$B$4:$O$40,'[1]Dati finali'!L$42,FALSE)</f>
        <v>5422.6711299999997</v>
      </c>
    </row>
    <row r="28" spans="2:11" x14ac:dyDescent="0.35">
      <c r="B28" t="s">
        <v>12</v>
      </c>
      <c r="C28" s="14">
        <f>LN(VLOOKUP($B28,'[1]Dati finali'!$B$4:$Q$40,'[1]Dati finali'!$Q$42,FALSE))</f>
        <v>-0.59002148171333924</v>
      </c>
      <c r="D28" s="2">
        <f>VLOOKUP($B28,'[1]Dati finali'!$B$4:$O$40,'[1]Dati finali'!C$42,FALSE)</f>
        <v>0.43700000000000006</v>
      </c>
      <c r="E28" s="5">
        <f>VLOOKUP($B28,'[1]Dati finali'!$B$4:$O$40,'[1]Dati finali'!E$42,FALSE)</f>
        <v>0.15899999999999997</v>
      </c>
      <c r="F28" s="5">
        <f>VLOOKUP($B28,'[1]Dati finali'!$B$4:$O$40,'[1]Dati finali'!G$42,FALSE)</f>
        <v>1.2719298245614037</v>
      </c>
      <c r="G28" s="2">
        <f>VLOOKUP($B28,'[1]Dati finali'!$B$4:$O$40,'[1]Dati finali'!H$42,FALSE)</f>
        <v>0.4419622093023256</v>
      </c>
      <c r="H28" s="4">
        <f>VLOOKUP($B28,'[1]Dati finali'!$B$4:$O$40,'[1]Dati finali'!I$42,FALSE)</f>
        <v>0.85325000000000006</v>
      </c>
      <c r="I28">
        <f>VLOOKUP($B28,'[1]Dati finali'!$B$4:$O$40,'[1]Dati finali'!J$42,FALSE)</f>
        <v>39356.000800448739</v>
      </c>
      <c r="J28">
        <f>VLOOKUP($B28,'[1]Dati finali'!$B$4:$O$40,'[1]Dati finali'!K$42,FALSE)</f>
        <v>1</v>
      </c>
      <c r="K28" s="7">
        <f>VLOOKUP($B28,'[1]Dati finali'!$B$4:$O$40,'[1]Dati finali'!L$42,FALSE)</f>
        <v>6690.428715</v>
      </c>
    </row>
    <row r="29" spans="2:11" x14ac:dyDescent="0.35">
      <c r="B29" t="s">
        <v>1</v>
      </c>
      <c r="C29" s="14">
        <f>LN(VLOOKUP($B29,'[1]Dati finali'!$B$4:$Q$40,'[1]Dati finali'!$Q$42,FALSE))</f>
        <v>-0.49600244599547089</v>
      </c>
      <c r="D29" s="2">
        <f>VLOOKUP($B29,'[1]Dati finali'!$B$4:$O$40,'[1]Dati finali'!C$42,FALSE)</f>
        <v>0.46356799999999998</v>
      </c>
      <c r="E29" s="5">
        <f>VLOOKUP($B29,'[1]Dati finali'!$B$4:$O$40,'[1]Dati finali'!E$42,FALSE)</f>
        <v>0.129</v>
      </c>
      <c r="F29" s="5">
        <f>VLOOKUP($B29,'[1]Dati finali'!$B$4:$O$40,'[1]Dati finali'!G$42,FALSE)</f>
        <v>0.6228070175438597</v>
      </c>
      <c r="G29" s="2">
        <f>VLOOKUP($B29,'[1]Dati finali'!$B$4:$O$40,'[1]Dati finali'!H$42,FALSE)</f>
        <v>0.14652498907518571</v>
      </c>
      <c r="H29" s="4">
        <f>VLOOKUP($B29,'[1]Dati finali'!$B$4:$O$40,'[1]Dati finali'!I$42,FALSE)</f>
        <v>0.82058000000000009</v>
      </c>
      <c r="I29">
        <f>VLOOKUP($B29,'[1]Dati finali'!$B$4:$O$40,'[1]Dati finali'!J$42,FALSE)</f>
        <v>52220.756109073707</v>
      </c>
      <c r="J29">
        <f>VLOOKUP($B29,'[1]Dati finali'!$B$4:$O$40,'[1]Dati finali'!K$42,FALSE)</f>
        <v>26</v>
      </c>
      <c r="K29" s="7">
        <f>VLOOKUP($B29,'[1]Dati finali'!$B$4:$O$40,'[1]Dati finali'!L$42,FALSE)</f>
        <v>4499.1513709999999</v>
      </c>
    </row>
    <row r="30" spans="2:11" x14ac:dyDescent="0.35">
      <c r="B30" t="s">
        <v>14</v>
      </c>
      <c r="C30" s="14">
        <f>LN(VLOOKUP($B30,'[1]Dati finali'!$B$4:$Q$40,'[1]Dati finali'!$Q$42,FALSE))</f>
        <v>-0.43431927928447667</v>
      </c>
      <c r="D30" s="2">
        <f>VLOOKUP($B30,'[1]Dati finali'!$B$4:$O$40,'[1]Dati finali'!C$42,FALSE)</f>
        <v>0.28600000000000003</v>
      </c>
      <c r="E30" s="5">
        <f>VLOOKUP($B30,'[1]Dati finali'!$B$4:$O$40,'[1]Dati finali'!E$42,FALSE)</f>
        <v>0.30480000000000002</v>
      </c>
      <c r="F30" s="5">
        <f>VLOOKUP($B30,'[1]Dati finali'!$B$4:$O$40,'[1]Dati finali'!G$42,FALSE)</f>
        <v>1.2192982456140351</v>
      </c>
      <c r="G30" s="2">
        <f>VLOOKUP($B30,'[1]Dati finali'!$B$4:$O$40,'[1]Dati finali'!H$42,FALSE)</f>
        <v>0.29015868125096289</v>
      </c>
      <c r="H30" s="4">
        <f>VLOOKUP($B30,'[1]Dati finali'!$B$4:$O$40,'[1]Dati finali'!I$42,FALSE)</f>
        <v>0.77260999999999991</v>
      </c>
      <c r="I30">
        <f>VLOOKUP($B30,'[1]Dati finali'!$B$4:$O$40,'[1]Dati finali'!J$42,FALSE)</f>
        <v>44420.07979267578</v>
      </c>
      <c r="J30">
        <f>VLOOKUP($B30,'[1]Dati finali'!$B$4:$O$40,'[1]Dati finali'!K$42,FALSE)</f>
        <v>30</v>
      </c>
      <c r="K30" s="7">
        <f>VLOOKUP($B30,'[1]Dati finali'!$B$4:$O$40,'[1]Dati finali'!L$42,FALSE)</f>
        <v>5829.8341499999997</v>
      </c>
    </row>
    <row r="31" spans="2:11" x14ac:dyDescent="0.35">
      <c r="B31" t="s">
        <v>34</v>
      </c>
      <c r="C31" s="14">
        <f>LN(VLOOKUP($B31,'[1]Dati finali'!$B$4:$Q$40,'[1]Dati finali'!$Q$42,FALSE))</f>
        <v>-0.31262270786503782</v>
      </c>
      <c r="D31" s="2">
        <f>VLOOKUP($B31,'[1]Dati finali'!$B$4:$O$40,'[1]Dati finali'!C$42,FALSE)</f>
        <v>0.42799999999999999</v>
      </c>
      <c r="E31" s="5">
        <f>VLOOKUP($B31,'[1]Dati finali'!$B$4:$O$40,'[1]Dati finali'!E$42,FALSE)</f>
        <v>0.18109999999999998</v>
      </c>
      <c r="F31" s="5">
        <f>VLOOKUP($B31,'[1]Dati finali'!$B$4:$O$40,'[1]Dati finali'!G$42,FALSE)</f>
        <v>1.2807017543859649</v>
      </c>
      <c r="G31" s="2">
        <f>VLOOKUP($B31,'[1]Dati finali'!$B$4:$O$40,'[1]Dati finali'!H$42,FALSE)</f>
        <v>0.24521508544490278</v>
      </c>
      <c r="H31" s="4">
        <f>VLOOKUP($B31,'[1]Dati finali'!$B$4:$O$40,'[1]Dati finali'!I$42,FALSE)</f>
        <v>0.83143</v>
      </c>
      <c r="I31">
        <f>VLOOKUP($B31,'[1]Dati finali'!$B$4:$O$40,'[1]Dati finali'!J$42,FALSE)</f>
        <v>37955.073294435715</v>
      </c>
      <c r="J31">
        <f>VLOOKUP($B31,'[1]Dati finali'!$B$4:$O$40,'[1]Dati finali'!K$42,FALSE)</f>
        <v>12</v>
      </c>
      <c r="K31" s="7">
        <f>VLOOKUP($B31,'[1]Dati finali'!$B$4:$O$40,'[1]Dati finali'!L$42,FALSE)</f>
        <v>5729.8941359999999</v>
      </c>
    </row>
    <row r="32" spans="2:11" x14ac:dyDescent="0.35">
      <c r="B32" t="s">
        <v>5</v>
      </c>
      <c r="C32" s="14">
        <f>LN(VLOOKUP($B32,'[1]Dati finali'!$B$4:$Q$40,'[1]Dati finali'!$Q$42,FALSE))</f>
        <v>-0.19355591383120019</v>
      </c>
      <c r="D32" s="2">
        <f>VLOOKUP($B32,'[1]Dati finali'!$B$4:$O$40,'[1]Dati finali'!C$42,FALSE)</f>
        <v>0.32400000000000001</v>
      </c>
      <c r="E32" s="5">
        <f>VLOOKUP($B32,'[1]Dati finali'!$B$4:$O$40,'[1]Dati finali'!E$42,FALSE)</f>
        <v>0.19640000000000002</v>
      </c>
      <c r="F32" s="5">
        <f>VLOOKUP($B32,'[1]Dati finali'!$B$4:$O$40,'[1]Dati finali'!G$42,FALSE)</f>
        <v>1.0526315789473684</v>
      </c>
      <c r="G32" s="2">
        <f>VLOOKUP($B32,'[1]Dati finali'!$B$4:$O$40,'[1]Dati finali'!H$42,FALSE)</f>
        <v>0.74774668630338736</v>
      </c>
      <c r="H32" s="4">
        <f>VLOOKUP($B32,'[1]Dati finali'!$B$4:$O$40,'[1]Dati finali'!I$42,FALSE)</f>
        <v>0.58094000000000001</v>
      </c>
      <c r="I32">
        <f>VLOOKUP($B32,'[1]Dati finali'!$B$4:$O$40,'[1]Dati finali'!J$42,FALSE)</f>
        <v>45962.942412958422</v>
      </c>
      <c r="J32">
        <f>VLOOKUP($B32,'[1]Dati finali'!$B$4:$O$40,'[1]Dati finali'!K$42,FALSE)</f>
        <v>18</v>
      </c>
      <c r="K32" s="7">
        <f>VLOOKUP($B32,'[1]Dati finali'!$B$4:$O$40,'[1]Dati finali'!L$42,FALSE)</f>
        <v>5352.3429720000004</v>
      </c>
    </row>
    <row r="33" spans="2:11" x14ac:dyDescent="0.35">
      <c r="B33" t="s">
        <v>33</v>
      </c>
      <c r="C33" s="14">
        <f>LN(VLOOKUP($B33,'[1]Dati finali'!$B$4:$Q$40,'[1]Dati finali'!$Q$42,FALSE))</f>
        <v>-7.7094037461342031E-3</v>
      </c>
      <c r="D33" s="2">
        <f>VLOOKUP($B33,'[1]Dati finali'!$B$4:$O$40,'[1]Dati finali'!C$42,FALSE)</f>
        <v>0.42599999999999999</v>
      </c>
      <c r="E33" s="5">
        <f>VLOOKUP($B33,'[1]Dati finali'!$B$4:$O$40,'[1]Dati finali'!E$42,FALSE)</f>
        <v>0.17543859649122809</v>
      </c>
      <c r="F33" s="5">
        <f>VLOOKUP($B33,'[1]Dati finali'!$B$4:$O$40,'[1]Dati finali'!G$42,FALSE)</f>
        <v>1.2719298245614037</v>
      </c>
      <c r="G33" s="2">
        <f>VLOOKUP($B33,'[1]Dati finali'!$B$4:$O$40,'[1]Dati finali'!H$42,FALSE)</f>
        <v>0.56096439169139467</v>
      </c>
      <c r="H33" s="4">
        <f>VLOOKUP($B33,'[1]Dati finali'!$B$4:$O$40,'[1]Dati finali'!I$42,FALSE)</f>
        <v>0.73760999999999999</v>
      </c>
      <c r="I33">
        <f>VLOOKUP($B33,'[1]Dati finali'!$B$4:$O$40,'[1]Dati finali'!J$42,FALSE)</f>
        <v>56765.024125018397</v>
      </c>
      <c r="J33">
        <f>VLOOKUP($B33,'[1]Dati finali'!$B$4:$O$40,'[1]Dati finali'!K$42,FALSE)</f>
        <v>16</v>
      </c>
      <c r="K33" s="7">
        <f>VLOOKUP($B33,'[1]Dati finali'!$B$4:$O$40,'[1]Dati finali'!L$42,FALSE)</f>
        <v>5213.5373970000001</v>
      </c>
    </row>
    <row r="34" spans="2:11" x14ac:dyDescent="0.35">
      <c r="B34" t="s">
        <v>6</v>
      </c>
      <c r="C34" s="14">
        <f>LN(VLOOKUP($B34,'[1]Dati finali'!$B$4:$Q$40,'[1]Dati finali'!$Q$42,FALSE))</f>
        <v>0.25396252308861483</v>
      </c>
      <c r="D34" s="2">
        <f>VLOOKUP($B34,'[1]Dati finali'!$B$4:$O$40,'[1]Dati finali'!C$42,FALSE)</f>
        <v>0.40299999999999997</v>
      </c>
      <c r="E34" s="5">
        <f>VLOOKUP($B34,'[1]Dati finali'!$B$4:$O$40,'[1]Dati finali'!E$42,FALSE)</f>
        <v>0.2838</v>
      </c>
      <c r="F34" s="5">
        <f>VLOOKUP($B34,'[1]Dati finali'!$B$4:$O$40,'[1]Dati finali'!G$42,FALSE)</f>
        <v>1.2543859649122808</v>
      </c>
      <c r="G34" s="2">
        <f>VLOOKUP($B34,'[1]Dati finali'!$B$4:$O$40,'[1]Dati finali'!H$42,FALSE)</f>
        <v>0.16570760233918128</v>
      </c>
      <c r="H34" s="4">
        <f>VLOOKUP($B34,'[1]Dati finali'!$B$4:$O$40,'[1]Dati finali'!I$42,FALSE)</f>
        <v>0.97960999999999998</v>
      </c>
      <c r="I34">
        <f>VLOOKUP($B34,'[1]Dati finali'!$B$4:$O$40,'[1]Dati finali'!J$42,FALSE)</f>
        <v>41965.08520658395</v>
      </c>
      <c r="J34">
        <f>VLOOKUP($B34,'[1]Dati finali'!$B$4:$O$40,'[1]Dati finali'!K$42,FALSE)</f>
        <v>41</v>
      </c>
      <c r="K34" s="7">
        <f>VLOOKUP($B34,'[1]Dati finali'!$B$4:$O$40,'[1]Dati finali'!L$42,FALSE)</f>
        <v>5646.6107910000001</v>
      </c>
    </row>
    <row r="35" spans="2:11" x14ac:dyDescent="0.35">
      <c r="B35" t="s">
        <v>22</v>
      </c>
      <c r="C35" s="14">
        <f>LN(VLOOKUP($B35,'[1]Dati finali'!$B$4:$Q$40,'[1]Dati finali'!$Q$42,FALSE))</f>
        <v>0.5037122073284479</v>
      </c>
      <c r="D35" s="2">
        <f>VLOOKUP($B35,'[1]Dati finali'!$B$4:$O$40,'[1]Dati finali'!C$42,FALSE)</f>
        <v>0.39899999999999997</v>
      </c>
      <c r="E35" s="5">
        <f>VLOOKUP($B35,'[1]Dati finali'!$B$4:$O$40,'[1]Dati finali'!E$42,FALSE)</f>
        <v>0.16165000000000002</v>
      </c>
      <c r="F35" s="5">
        <f>VLOOKUP($B35,'[1]Dati finali'!$B$4:$O$40,'[1]Dati finali'!G$42,FALSE)</f>
        <v>1.0438596491228072</v>
      </c>
      <c r="G35" s="2">
        <f>VLOOKUP($B35,'[1]Dati finali'!$B$4:$O$40,'[1]Dati finali'!H$42,FALSE)</f>
        <v>0.19813043478260869</v>
      </c>
      <c r="H35" s="4">
        <f>VLOOKUP($B35,'[1]Dati finali'!$B$4:$O$40,'[1]Dati finali'!I$42,FALSE)</f>
        <v>0.90727000000000002</v>
      </c>
      <c r="I35">
        <f>VLOOKUP($B35,'[1]Dati finali'!$B$4:$O$40,'[1]Dati finali'!J$42,FALSE)</f>
        <v>91004.175298679198</v>
      </c>
      <c r="J35">
        <f>VLOOKUP($B35,'[1]Dati finali'!$B$4:$O$40,'[1]Dati finali'!K$42,FALSE)</f>
        <v>20</v>
      </c>
      <c r="K35" s="7">
        <f>VLOOKUP($B35,'[1]Dati finali'!$B$4:$O$40,'[1]Dati finali'!L$42,FALSE)</f>
        <v>5509.6559569999999</v>
      </c>
    </row>
    <row r="36" spans="2:11" x14ac:dyDescent="0.35">
      <c r="B36" t="s">
        <v>32</v>
      </c>
      <c r="C36" s="14">
        <f>LN(VLOOKUP($B36,'[1]Dati finali'!$B$4:$Q$40,'[1]Dati finali'!$Q$42,FALSE))</f>
        <v>0.68799434506364143</v>
      </c>
      <c r="D36" s="2">
        <f>VLOOKUP($B36,'[1]Dati finali'!$B$4:$O$40,'[1]Dati finali'!C$42,FALSE)</f>
        <v>0.41899999999999998</v>
      </c>
      <c r="E36" s="5">
        <f>VLOOKUP($B36,'[1]Dati finali'!$B$4:$O$40,'[1]Dati finali'!E$42,FALSE)</f>
        <v>0.19645000000000001</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VLOOKUP($B36,'[1]Dati finali'!$B$4:$O$40,'[1]Dati finali'!K$42,FALSE)</f>
        <v>3</v>
      </c>
      <c r="K36" s="7">
        <f>VLOOKUP($B36,'[1]Dati finali'!$B$4:$O$40,'[1]Dati finali'!L$42,FALSE)</f>
        <v>6588.63796</v>
      </c>
    </row>
    <row r="37" spans="2:11" x14ac:dyDescent="0.35">
      <c r="B37" t="s">
        <v>17</v>
      </c>
      <c r="C37" s="14">
        <f>LN(VLOOKUP($B37,'[1]Dati finali'!$B$4:$Q$40,'[1]Dati finali'!$Q$42,FALSE))</f>
        <v>2.1703136911490364</v>
      </c>
      <c r="D37" s="2">
        <f>VLOOKUP($B37,'[1]Dati finali'!$B$4:$O$40,'[1]Dati finali'!C$42,FALSE)</f>
        <v>0.42499999999999999</v>
      </c>
      <c r="E37" s="5">
        <f>VLOOKUP($B37,'[1]Dati finali'!$B$4:$O$40,'[1]Dati finali'!E$42,FALSE)</f>
        <v>0.15579999999999999</v>
      </c>
      <c r="F37" s="5">
        <f>VLOOKUP($B37,'[1]Dati finali'!$B$4:$O$40,'[1]Dati finali'!G$42,FALSE)</f>
        <v>1.4824561403508774</v>
      </c>
      <c r="G37" s="2">
        <f>VLOOKUP($B37,'[1]Dati finali'!$B$4:$O$40,'[1]Dati finali'!H$42,FALSE)</f>
        <v>0.99986000000000008</v>
      </c>
      <c r="H37" s="4">
        <f>VLOOKUP($B37,'[1]Dati finali'!$B$4:$O$40,'[1]Dati finali'!I$42,FALSE)</f>
        <v>0.93772999999999995</v>
      </c>
      <c r="I37">
        <f>VLOOKUP($B37,'[1]Dati finali'!$B$4:$O$40,'[1]Dati finali'!J$42,FALSE)</f>
        <v>46625.174468334641</v>
      </c>
      <c r="J37">
        <f>VLOOKUP($B37,'[1]Dati finali'!$B$4:$O$40,'[1]Dati finali'!K$42,FALSE)</f>
        <v>2</v>
      </c>
      <c r="K37" s="7">
        <f>VLOOKUP($B37,'[1]Dati finali'!$B$4:$O$40,'[1]Dati finali'!L$42,FALSE)</f>
        <v>7125.3528500000002</v>
      </c>
    </row>
    <row r="38" spans="2:11" x14ac:dyDescent="0.35">
      <c r="B38" t="s">
        <v>25</v>
      </c>
      <c r="C38" s="14">
        <f>LN(VLOOKUP($B38,'[1]Dati finali'!$B$4:$Q$40,'[1]Dati finali'!$Q$42,FALSE))</f>
        <v>2.4655255364410027</v>
      </c>
      <c r="D38" s="2">
        <f>VLOOKUP($B38,'[1]Dati finali'!$B$4:$O$40,'[1]Dati finali'!C$42,FALSE)</f>
        <v>0.43200000000000005</v>
      </c>
      <c r="E38" s="5">
        <f>VLOOKUP($B38,'[1]Dati finali'!$B$4:$O$40,'[1]Dati finali'!E$42,FALSE)</f>
        <v>0.16239999999999999</v>
      </c>
      <c r="F38" s="5">
        <f>VLOOKUP($B38,'[1]Dati finali'!$B$4:$O$40,'[1]Dati finali'!G$42,FALSE)</f>
        <v>1.56140350877193</v>
      </c>
      <c r="G38" s="2">
        <f>VLOOKUP($B38,'[1]Dati finali'!$B$4:$O$40,'[1]Dati finali'!H$42,FALSE)</f>
        <v>0.97569731543624161</v>
      </c>
      <c r="H38" s="4">
        <f>VLOOKUP($B38,'[1]Dati finali'!$B$4:$O$40,'[1]Dati finali'!I$42,FALSE)</f>
        <v>0.81870999999999994</v>
      </c>
      <c r="I38">
        <f>VLOOKUP($B38,'[1]Dati finali'!$B$4:$O$40,'[1]Dati finali'!J$42,FALSE)</f>
        <v>53872.17663996949</v>
      </c>
      <c r="J38">
        <f>VLOOKUP($B38,'[1]Dati finali'!$B$4:$O$40,'[1]Dati finali'!K$42,FALSE)</f>
        <v>17</v>
      </c>
      <c r="K38" s="7">
        <f>VLOOKUP($B38,'[1]Dati finali'!$B$4:$O$40,'[1]Dati finali'!L$42,FALSE)</f>
        <v>6653.4138949999997</v>
      </c>
    </row>
    <row r="41" spans="2:11" x14ac:dyDescent="0.35">
      <c r="B41" t="s">
        <v>46</v>
      </c>
    </row>
    <row r="42" spans="2:11" ht="15" thickBot="1" x14ac:dyDescent="0.4"/>
    <row r="43" spans="2:11" x14ac:dyDescent="0.35">
      <c r="B43" s="10" t="s">
        <v>47</v>
      </c>
      <c r="C43" s="10"/>
    </row>
    <row r="44" spans="2:11" x14ac:dyDescent="0.35">
      <c r="B44" t="s">
        <v>48</v>
      </c>
      <c r="C44">
        <v>0.81714200304000872</v>
      </c>
    </row>
    <row r="45" spans="2:11" x14ac:dyDescent="0.35">
      <c r="B45" t="s">
        <v>49</v>
      </c>
      <c r="C45">
        <v>0.66772105313223762</v>
      </c>
    </row>
    <row r="46" spans="2:11" x14ac:dyDescent="0.35">
      <c r="B46" t="s">
        <v>50</v>
      </c>
      <c r="C46">
        <v>0.56548137717292613</v>
      </c>
    </row>
    <row r="47" spans="2:11" x14ac:dyDescent="0.35">
      <c r="B47" t="s">
        <v>51</v>
      </c>
      <c r="C47">
        <v>1.0850944270541896</v>
      </c>
    </row>
    <row r="48" spans="2:11"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61.517780519005754</v>
      </c>
      <c r="E52">
        <v>7.6897225648757193</v>
      </c>
      <c r="F52">
        <v>6.5309386680565371</v>
      </c>
      <c r="G52">
        <v>1.1178103757914766E-4</v>
      </c>
    </row>
    <row r="53" spans="2:10" x14ac:dyDescent="0.35">
      <c r="B53" t="s">
        <v>55</v>
      </c>
      <c r="C53">
        <v>26</v>
      </c>
      <c r="D53">
        <v>30.613177806225561</v>
      </c>
      <c r="E53">
        <v>1.17742991562406</v>
      </c>
    </row>
    <row r="54" spans="2:10" ht="15" thickBot="1" x14ac:dyDescent="0.4">
      <c r="B54" s="8" t="s">
        <v>56</v>
      </c>
      <c r="C54" s="8">
        <v>34</v>
      </c>
      <c r="D54" s="8">
        <v>92.130958325231319</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-9.5697981636692759</v>
      </c>
      <c r="D57">
        <v>1.9533982435979484</v>
      </c>
      <c r="E57">
        <v>-4.8990512789868914</v>
      </c>
      <c r="F57">
        <v>4.3864072225250702E-5</v>
      </c>
      <c r="G57">
        <v>-13.585065758778141</v>
      </c>
      <c r="H57">
        <v>-5.5545305685604109</v>
      </c>
      <c r="I57">
        <v>-13.585065758778141</v>
      </c>
      <c r="J57">
        <v>-5.5545305685604109</v>
      </c>
    </row>
    <row r="58" spans="2:10" x14ac:dyDescent="0.35">
      <c r="B58" t="s">
        <v>35</v>
      </c>
      <c r="C58">
        <v>0.87644481713350197</v>
      </c>
      <c r="D58">
        <v>2.4466096161845861</v>
      </c>
      <c r="E58">
        <v>0.35822830554401697</v>
      </c>
      <c r="F58">
        <v>0.72306465316870816</v>
      </c>
      <c r="G58">
        <v>-4.1526332738006548</v>
      </c>
      <c r="H58">
        <v>5.9055229080676597</v>
      </c>
      <c r="I58">
        <v>-4.1526332738006548</v>
      </c>
      <c r="J58">
        <v>5.9055229080676597</v>
      </c>
    </row>
    <row r="59" spans="2:10" x14ac:dyDescent="0.35">
      <c r="B59" t="s">
        <v>37</v>
      </c>
      <c r="C59">
        <v>0.62497460092247314</v>
      </c>
      <c r="D59">
        <v>3.95728907208502</v>
      </c>
      <c r="E59">
        <v>0.1579299842741046</v>
      </c>
      <c r="F59">
        <v>0.87573215873470112</v>
      </c>
      <c r="G59">
        <v>-7.5093495839680235</v>
      </c>
      <c r="H59">
        <v>8.7592987858129696</v>
      </c>
      <c r="I59">
        <v>-7.5093495839680235</v>
      </c>
      <c r="J59">
        <v>8.7592987858129696</v>
      </c>
    </row>
    <row r="60" spans="2:10" x14ac:dyDescent="0.35">
      <c r="B60" t="s">
        <v>39</v>
      </c>
      <c r="C60">
        <v>1.0150152787939657</v>
      </c>
      <c r="D60">
        <v>1.2320415981892181</v>
      </c>
      <c r="E60">
        <v>0.8238482209413831</v>
      </c>
      <c r="F60">
        <v>0.41751937318817511</v>
      </c>
      <c r="G60">
        <v>-1.5174824959165858</v>
      </c>
      <c r="H60">
        <v>3.5475130535045172</v>
      </c>
      <c r="I60">
        <v>-1.5174824959165858</v>
      </c>
      <c r="J60">
        <v>3.5475130535045172</v>
      </c>
    </row>
    <row r="61" spans="2:10" x14ac:dyDescent="0.35">
      <c r="B61" t="s">
        <v>40</v>
      </c>
      <c r="C61">
        <v>2.8628558440665848</v>
      </c>
      <c r="D61">
        <v>0.93240754776431056</v>
      </c>
      <c r="E61">
        <v>3.0703911084064321</v>
      </c>
      <c r="F61" s="17">
        <v>4.9575928260197607E-3</v>
      </c>
      <c r="G61">
        <v>0.94626468082423365</v>
      </c>
      <c r="H61">
        <v>4.7794470073089359</v>
      </c>
      <c r="I61">
        <v>0.94626468082423365</v>
      </c>
      <c r="J61">
        <v>4.7794470073089359</v>
      </c>
    </row>
    <row r="62" spans="2:10" x14ac:dyDescent="0.35">
      <c r="B62" t="s">
        <v>41</v>
      </c>
      <c r="C62">
        <v>3.6177063749143574</v>
      </c>
      <c r="D62">
        <v>1.9108325067839882</v>
      </c>
      <c r="E62">
        <v>1.8932618960952836</v>
      </c>
      <c r="F62">
        <v>6.9503652731380552E-2</v>
      </c>
      <c r="G62">
        <v>-0.31006609509588756</v>
      </c>
      <c r="H62">
        <v>7.5454788449246024</v>
      </c>
      <c r="I62">
        <v>-0.31006609509588756</v>
      </c>
      <c r="J62">
        <v>7.5454788449246024</v>
      </c>
    </row>
    <row r="63" spans="2:10" x14ac:dyDescent="0.35">
      <c r="B63" t="s">
        <v>42</v>
      </c>
      <c r="C63">
        <v>4.9397542576098445E-5</v>
      </c>
      <c r="D63">
        <v>1.6206858664371343E-5</v>
      </c>
      <c r="E63">
        <v>3.0479406033627279</v>
      </c>
      <c r="F63" s="17">
        <v>5.2371765909375086E-3</v>
      </c>
      <c r="G63">
        <v>1.6083867483558831E-5</v>
      </c>
      <c r="H63">
        <v>8.2711217668638066E-5</v>
      </c>
      <c r="I63">
        <v>1.6083867483558831E-5</v>
      </c>
      <c r="J63">
        <v>8.2711217668638066E-5</v>
      </c>
    </row>
    <row r="64" spans="2:10" x14ac:dyDescent="0.35">
      <c r="B64" t="s">
        <v>43</v>
      </c>
      <c r="C64">
        <v>2.3730864334071834E-2</v>
      </c>
      <c r="D64">
        <v>1.0705782697371947E-2</v>
      </c>
      <c r="E64">
        <v>2.2166398296032366</v>
      </c>
      <c r="F64" s="17">
        <v>3.5602415662583334E-2</v>
      </c>
      <c r="G64">
        <v>1.7248128359102916E-3</v>
      </c>
      <c r="H64">
        <v>4.5736915832233375E-2</v>
      </c>
      <c r="I64">
        <v>1.7248128359102916E-3</v>
      </c>
      <c r="J64">
        <v>4.5736915832233375E-2</v>
      </c>
    </row>
    <row r="65" spans="2:10" ht="15" thickBot="1" x14ac:dyDescent="0.4">
      <c r="B65" s="8" t="s">
        <v>45</v>
      </c>
      <c r="C65" s="8">
        <v>8.0841992198602976E-5</v>
      </c>
      <c r="D65" s="8">
        <v>2.6034414702290679E-4</v>
      </c>
      <c r="E65" s="8">
        <v>0.31051972215641921</v>
      </c>
      <c r="F65" s="8">
        <v>0.75864140659701473</v>
      </c>
      <c r="G65" s="8">
        <v>-4.543030661853502E-4</v>
      </c>
      <c r="H65" s="8">
        <v>6.1598705058255618E-4</v>
      </c>
      <c r="I65" s="8">
        <v>-4.543030661853502E-4</v>
      </c>
      <c r="J65" s="8">
        <v>6.1598705058255618E-4</v>
      </c>
    </row>
    <row r="69" spans="2:10" x14ac:dyDescent="0.35">
      <c r="B69" t="s">
        <v>70</v>
      </c>
    </row>
    <row r="70" spans="2:10" ht="15" thickBot="1" x14ac:dyDescent="0.4"/>
    <row r="71" spans="2:10" x14ac:dyDescent="0.35">
      <c r="B71" s="9" t="s">
        <v>71</v>
      </c>
      <c r="C71" s="9" t="s">
        <v>90</v>
      </c>
      <c r="D71" s="9" t="s">
        <v>73</v>
      </c>
    </row>
    <row r="72" spans="2:10" x14ac:dyDescent="0.35">
      <c r="B72">
        <v>1</v>
      </c>
      <c r="C72">
        <v>-3.0532943521274896</v>
      </c>
      <c r="D72">
        <v>-1.0575782401399816</v>
      </c>
    </row>
    <row r="73" spans="2:10" x14ac:dyDescent="0.35">
      <c r="B73">
        <v>2</v>
      </c>
      <c r="C73">
        <v>-2.1031114359400775</v>
      </c>
      <c r="D73">
        <v>-1.9334944512438468</v>
      </c>
    </row>
    <row r="74" spans="2:10" x14ac:dyDescent="0.35">
      <c r="B74">
        <v>3</v>
      </c>
      <c r="C74">
        <v>-2.8068101502936691</v>
      </c>
      <c r="D74">
        <v>-1.151531875850778</v>
      </c>
    </row>
    <row r="75" spans="2:10" x14ac:dyDescent="0.35">
      <c r="B75">
        <v>4</v>
      </c>
      <c r="C75">
        <v>-1.8155434380793218</v>
      </c>
      <c r="D75">
        <v>-1.8690030507347732</v>
      </c>
    </row>
    <row r="76" spans="2:10" x14ac:dyDescent="0.35">
      <c r="B76">
        <v>5</v>
      </c>
      <c r="C76">
        <v>-3.0654226973527878</v>
      </c>
      <c r="D76">
        <v>-0.58258844439203328</v>
      </c>
    </row>
    <row r="77" spans="2:10" x14ac:dyDescent="0.35">
      <c r="B77">
        <v>6</v>
      </c>
      <c r="C77">
        <v>-3.1889782217906255</v>
      </c>
      <c r="D77">
        <v>-4.1734956647986543E-2</v>
      </c>
    </row>
    <row r="78" spans="2:10" x14ac:dyDescent="0.35">
      <c r="B78">
        <v>7</v>
      </c>
      <c r="C78">
        <v>-1.866105233041075</v>
      </c>
      <c r="D78">
        <v>-1.0895988727430077</v>
      </c>
    </row>
    <row r="79" spans="2:10" x14ac:dyDescent="0.35">
      <c r="B79">
        <v>8</v>
      </c>
      <c r="C79">
        <v>-2.5748763946308202</v>
      </c>
      <c r="D79">
        <v>-0.24719414595452394</v>
      </c>
    </row>
    <row r="80" spans="2:10" x14ac:dyDescent="0.35">
      <c r="B80">
        <v>9</v>
      </c>
      <c r="C80">
        <v>-3.0853972581573421</v>
      </c>
      <c r="D80">
        <v>0.46023368074353632</v>
      </c>
    </row>
    <row r="81" spans="2:4" x14ac:dyDescent="0.35">
      <c r="B81">
        <v>10</v>
      </c>
      <c r="C81">
        <v>-1.463187948969237</v>
      </c>
      <c r="D81">
        <v>-1.067530978325625</v>
      </c>
    </row>
    <row r="82" spans="2:4" x14ac:dyDescent="0.35">
      <c r="B82">
        <v>11</v>
      </c>
      <c r="C82">
        <v>-2.561225894165517</v>
      </c>
      <c r="D82">
        <v>8.3456607726692056E-2</v>
      </c>
    </row>
    <row r="83" spans="2:4" x14ac:dyDescent="0.35">
      <c r="B83">
        <v>12</v>
      </c>
      <c r="C83">
        <v>-1.855683678934144</v>
      </c>
      <c r="D83">
        <v>-0.31668957300784939</v>
      </c>
    </row>
    <row r="84" spans="2:4" x14ac:dyDescent="0.35">
      <c r="B84">
        <v>13</v>
      </c>
      <c r="C84">
        <v>-3.0693377574386673</v>
      </c>
      <c r="D84">
        <v>0.92166415609099817</v>
      </c>
    </row>
    <row r="85" spans="2:4" x14ac:dyDescent="0.35">
      <c r="B85">
        <v>14</v>
      </c>
      <c r="C85">
        <v>-1.8494567078026236</v>
      </c>
      <c r="D85">
        <v>1.6402144383183881E-2</v>
      </c>
    </row>
    <row r="86" spans="2:4" x14ac:dyDescent="0.35">
      <c r="B86">
        <v>15</v>
      </c>
      <c r="C86">
        <v>-0.60414693491008387</v>
      </c>
      <c r="D86">
        <v>-1.0238703234587205</v>
      </c>
    </row>
    <row r="87" spans="2:4" x14ac:dyDescent="0.35">
      <c r="B87">
        <v>16</v>
      </c>
      <c r="C87">
        <v>6.3784320988656551E-2</v>
      </c>
      <c r="D87">
        <v>-1.5781584062498539</v>
      </c>
    </row>
    <row r="88" spans="2:4" x14ac:dyDescent="0.35">
      <c r="B88">
        <v>17</v>
      </c>
      <c r="C88">
        <v>-3.1250514923213695</v>
      </c>
      <c r="D88">
        <v>1.7604161395982292</v>
      </c>
    </row>
    <row r="89" spans="2:4" x14ac:dyDescent="0.35">
      <c r="B89">
        <v>18</v>
      </c>
      <c r="C89">
        <v>-1.0785901737132648</v>
      </c>
      <c r="D89">
        <v>-0.17380759262756129</v>
      </c>
    </row>
    <row r="90" spans="2:4" x14ac:dyDescent="0.35">
      <c r="B90">
        <v>19</v>
      </c>
      <c r="C90">
        <v>-2.090670979981986</v>
      </c>
      <c r="D90">
        <v>1.2029926453698796</v>
      </c>
    </row>
    <row r="91" spans="2:4" x14ac:dyDescent="0.35">
      <c r="B91">
        <v>20</v>
      </c>
      <c r="C91">
        <v>-2.1067595552054939</v>
      </c>
      <c r="D91">
        <v>1.2335999008463774</v>
      </c>
    </row>
    <row r="92" spans="2:4" x14ac:dyDescent="0.35">
      <c r="B92">
        <v>21</v>
      </c>
      <c r="C92">
        <v>-1.1466521533471592</v>
      </c>
      <c r="D92">
        <v>0.2949873145111841</v>
      </c>
    </row>
    <row r="93" spans="2:4" x14ac:dyDescent="0.35">
      <c r="B93">
        <v>22</v>
      </c>
      <c r="C93">
        <v>-0.46777723121193698</v>
      </c>
      <c r="D93">
        <v>-0.32100934789917407</v>
      </c>
    </row>
    <row r="94" spans="2:4" x14ac:dyDescent="0.35">
      <c r="B94">
        <v>23</v>
      </c>
      <c r="C94">
        <v>-0.40952908801561666</v>
      </c>
      <c r="D94">
        <v>-0.21324407435637022</v>
      </c>
    </row>
    <row r="95" spans="2:4" x14ac:dyDescent="0.35">
      <c r="B95">
        <v>24</v>
      </c>
      <c r="C95">
        <v>-1.9823561753946477</v>
      </c>
      <c r="D95">
        <v>1.3836992208022494</v>
      </c>
    </row>
    <row r="96" spans="2:4" x14ac:dyDescent="0.35">
      <c r="B96">
        <v>25</v>
      </c>
      <c r="C96">
        <v>-0.93562237791575009</v>
      </c>
      <c r="D96">
        <v>0.34560089620241086</v>
      </c>
    </row>
    <row r="97" spans="2:4" x14ac:dyDescent="0.35">
      <c r="B97">
        <v>26</v>
      </c>
      <c r="C97">
        <v>-1.5023287562366983</v>
      </c>
      <c r="D97">
        <v>1.0063263102412274</v>
      </c>
    </row>
    <row r="98" spans="2:4" x14ac:dyDescent="0.35">
      <c r="B98">
        <v>27</v>
      </c>
      <c r="C98">
        <v>-0.88781362056645174</v>
      </c>
      <c r="D98">
        <v>0.45349434128197508</v>
      </c>
    </row>
    <row r="99" spans="2:4" x14ac:dyDescent="0.35">
      <c r="B99">
        <v>28</v>
      </c>
      <c r="C99">
        <v>-1.4488062036237963</v>
      </c>
      <c r="D99">
        <v>1.1361834957587584</v>
      </c>
    </row>
    <row r="100" spans="2:4" x14ac:dyDescent="0.35">
      <c r="B100">
        <v>29</v>
      </c>
      <c r="C100">
        <v>-0.72198055194959065</v>
      </c>
      <c r="D100">
        <v>0.52842463811839047</v>
      </c>
    </row>
    <row r="101" spans="2:4" x14ac:dyDescent="0.35">
      <c r="B101">
        <v>30</v>
      </c>
      <c r="C101">
        <v>8.3876061978598315E-2</v>
      </c>
      <c r="D101">
        <v>-9.1585465724732515E-2</v>
      </c>
    </row>
    <row r="102" spans="2:4" x14ac:dyDescent="0.35">
      <c r="B102">
        <v>31</v>
      </c>
      <c r="C102">
        <v>-0.24524308462581695</v>
      </c>
      <c r="D102">
        <v>0.49920560771443179</v>
      </c>
    </row>
    <row r="103" spans="2:4" x14ac:dyDescent="0.35">
      <c r="B103">
        <v>32</v>
      </c>
      <c r="C103">
        <v>1.2053307657491099</v>
      </c>
      <c r="D103">
        <v>-0.70161855842066201</v>
      </c>
    </row>
    <row r="104" spans="2:4" x14ac:dyDescent="0.35">
      <c r="B104">
        <v>33</v>
      </c>
      <c r="C104">
        <v>-0.24879708220706032</v>
      </c>
      <c r="D104">
        <v>0.93679142727070175</v>
      </c>
    </row>
    <row r="105" spans="2:4" x14ac:dyDescent="0.35">
      <c r="B105">
        <v>34</v>
      </c>
      <c r="C105">
        <v>1.5863228913288259</v>
      </c>
      <c r="D105">
        <v>0.58399079982021052</v>
      </c>
    </row>
    <row r="106" spans="2:4" ht="15" thickBot="1" x14ac:dyDescent="0.4">
      <c r="B106" s="8">
        <v>35</v>
      </c>
      <c r="C106" s="8">
        <v>1.8527565051439563</v>
      </c>
      <c r="D106" s="8">
        <v>0.61276903129704641</v>
      </c>
    </row>
    <row r="107" spans="2:4" ht="15" thickBot="1" x14ac:dyDescent="0.4">
      <c r="B107" s="8">
        <v>35</v>
      </c>
      <c r="C107" s="8">
        <v>1.5736474700830454</v>
      </c>
      <c r="D107" s="8">
        <v>0.8918780663579573</v>
      </c>
    </row>
    <row r="108" spans="2:4" x14ac:dyDescent="0.35">
      <c r="B108">
        <v>36</v>
      </c>
      <c r="C108">
        <v>3.3073220583021214</v>
      </c>
      <c r="D108">
        <v>-1.1370083671530851</v>
      </c>
    </row>
    <row r="109" spans="2:4" ht="15" thickBot="1" x14ac:dyDescent="0.4">
      <c r="B109" s="8">
        <v>37</v>
      </c>
      <c r="C109" s="8">
        <v>0.72604689963849256</v>
      </c>
      <c r="D109" s="8">
        <v>1.7394786368025101</v>
      </c>
    </row>
  </sheetData>
  <conditionalFormatting sqref="B4:C38">
    <cfRule type="cellIs" dxfId="1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C77A0-33F1-4C2E-A9CC-07C8DFB52EBA}">
  <dimension ref="B1:L108"/>
  <sheetViews>
    <sheetView zoomScale="90" zoomScaleNormal="90" workbookViewId="0">
      <selection activeCell="B4" sqref="B4:B38"/>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7.08984375" bestFit="1" customWidth="1"/>
    <col min="8" max="8" width="19.1796875" customWidth="1"/>
    <col min="9" max="9" width="14.81640625" bestFit="1" customWidth="1"/>
    <col min="10" max="10" width="16.90625" bestFit="1" customWidth="1"/>
    <col min="11" max="11" width="19.26953125" customWidth="1"/>
    <col min="12" max="12" width="16.81640625" customWidth="1"/>
  </cols>
  <sheetData>
    <row r="1" spans="2:12" x14ac:dyDescent="0.35">
      <c r="B1" t="s">
        <v>86</v>
      </c>
    </row>
    <row r="3" spans="2:12" ht="48" x14ac:dyDescent="0.35">
      <c r="C3" s="1" t="s">
        <v>44</v>
      </c>
      <c r="D3" s="1" t="s">
        <v>35</v>
      </c>
      <c r="E3" s="1" t="s">
        <v>36</v>
      </c>
      <c r="F3" s="1" t="s">
        <v>37</v>
      </c>
      <c r="G3" s="1" t="s">
        <v>39</v>
      </c>
      <c r="H3" s="1" t="s">
        <v>40</v>
      </c>
      <c r="I3" s="1" t="s">
        <v>41</v>
      </c>
      <c r="J3" s="1" t="s">
        <v>42</v>
      </c>
      <c r="K3" s="1" t="s">
        <v>43</v>
      </c>
      <c r="L3" s="1" t="s">
        <v>45</v>
      </c>
    </row>
    <row r="4" spans="2:12" x14ac:dyDescent="0.35">
      <c r="B4" t="s">
        <v>9</v>
      </c>
      <c r="C4" s="3">
        <f>VLOOKUP($B4,'[1]Dati finali'!$B$4:$O$40,'[1]Dati finali'!$M$42,FALSE)</f>
        <v>2E-3</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finali'!G$42,FALSE)</f>
        <v>1.0263157894736843</v>
      </c>
      <c r="H4" s="2">
        <f>VLOOKUP($B4,'[1]Dati finali'!$B$4:$O$40,'[1]Dati finali'!H$42,FALSE)</f>
        <v>0.1126530612244898</v>
      </c>
      <c r="I4" s="4">
        <f>VLOOKUP($B4,'[1]Dati finali'!$B$4:$O$40,'[1]Dati finali'!I$42,FALSE)</f>
        <v>0.73675000000000002</v>
      </c>
      <c r="J4">
        <f>VLOOKUP($B4,'[1]Dati finali'!$B$4:$O$40,'[1]Dati finali'!J$42,FALSE)</f>
        <v>31866.010828482387</v>
      </c>
      <c r="K4">
        <f>VLOOKUP($B4,'[1]Dati finali'!$B$4:$O$40,'[1]Dati finali'!K$42,FALSE)</f>
        <v>27</v>
      </c>
      <c r="L4" s="7">
        <f>VLOOKUP($B4,'[1]Dati finali'!$B$4:$O$40,'[1]Dati finali'!L$42,FALSE)</f>
        <v>5561.476705</v>
      </c>
    </row>
    <row r="5" spans="2:12" x14ac:dyDescent="0.35">
      <c r="B5" t="s">
        <v>11</v>
      </c>
      <c r="C5" s="3">
        <f>VLOOKUP($B5,'[1]Dati finali'!$B$4:$O$40,'[1]Dati finali'!$M$42,FALSE)</f>
        <v>2E-3</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finali'!G$42,FALSE)</f>
        <v>1</v>
      </c>
      <c r="H5" s="2">
        <f>VLOOKUP($B5,'[1]Dati finali'!$B$4:$O$40,'[1]Dati finali'!H$42,FALSE)</f>
        <v>0.12391056910569105</v>
      </c>
      <c r="I5" s="4">
        <f>VLOOKUP($B5,'[1]Dati finali'!$B$4:$O$40,'[1]Dati finali'!I$42,FALSE)</f>
        <v>0.68716999999999995</v>
      </c>
      <c r="J5">
        <f>VLOOKUP($B5,'[1]Dati finali'!$B$4:$O$40,'[1]Dati finali'!J$42,FALSE)</f>
        <v>27843.887608341538</v>
      </c>
      <c r="K5">
        <f>VLOOKUP($B5,'[1]Dati finali'!$B$4:$O$40,'[1]Dati finali'!K$42,FALSE)</f>
        <v>8</v>
      </c>
      <c r="L5" s="7">
        <f>VLOOKUP($B5,'[1]Dati finali'!$B$4:$O$40,'[1]Dati finali'!L$42,FALSE)</f>
        <v>6592.3394420000004</v>
      </c>
    </row>
    <row r="6" spans="2:12" x14ac:dyDescent="0.35">
      <c r="B6" t="s">
        <v>15</v>
      </c>
      <c r="C6" s="3">
        <f>VLOOKUP($B6,'[1]Dati finali'!$B$4:$O$40,'[1]Dati finali'!$M$42,FALSE)</f>
        <v>2E-3</v>
      </c>
      <c r="D6" s="2">
        <f>VLOOKUP($B6,'[1]Dati finali'!$B$4:$O$40,'[1]Dati finali'!C$42,FALSE)</f>
        <v>0.31</v>
      </c>
      <c r="E6" s="6">
        <f>VLOOKUP($B6,'[1]Dati finali'!$B$4:$O$40,'[1]Dati finali'!D$42,FALSE)</f>
        <v>5062.6064215523229</v>
      </c>
      <c r="F6" s="5">
        <f>VLOOKUP($B6,'[1]Dati finali'!$B$4:$O$40,'[1]Dati finali'!E$42,FALSE)</f>
        <v>0.17780000000000001</v>
      </c>
      <c r="G6" s="5">
        <f>VLOOKUP($B6,'[1]Dati finali'!$B$4:$O$40,'[1]Dati finali'!G$42,FALSE)</f>
        <v>1.3508771929824563</v>
      </c>
      <c r="H6" s="2">
        <f>VLOOKUP($B6,'[1]Dati finali'!$B$4:$O$40,'[1]Dati finali'!H$42,FALSE)</f>
        <v>0.28974708171206226</v>
      </c>
      <c r="I6" s="4">
        <f>VLOOKUP($B6,'[1]Dati finali'!$B$4:$O$40,'[1]Dati finali'!I$42,FALSE)</f>
        <v>0.78724000000000005</v>
      </c>
      <c r="J6">
        <f>VLOOKUP($B6,'[1]Dati finali'!$B$4:$O$40,'[1]Dati finali'!J$42,FALSE)</f>
        <v>24212.197302170782</v>
      </c>
      <c r="K6">
        <f>VLOOKUP($B6,'[1]Dati finali'!$B$4:$O$40,'[1]Dati finali'!K$42,FALSE)</f>
        <v>21</v>
      </c>
      <c r="L6" s="7">
        <f>VLOOKUP($B6,'[1]Dati finali'!$B$4:$O$40,'[1]Dati finali'!L$42,FALSE)</f>
        <v>4215.9879979999996</v>
      </c>
    </row>
    <row r="7" spans="2:12" x14ac:dyDescent="0.35">
      <c r="B7" t="s">
        <v>19</v>
      </c>
      <c r="C7" s="3">
        <f>VLOOKUP($B7,'[1]Dati finali'!$B$4:$O$40,'[1]Dati finali'!$M$42,FALSE)</f>
        <v>2E-3</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finali'!G$42,FALSE)</f>
        <v>1.4122807017543861</v>
      </c>
      <c r="H7" s="2">
        <f>VLOOKUP($B7,'[1]Dati finali'!$B$4:$O$40,'[1]Dati finali'!H$42,FALSE)</f>
        <v>0.37279399585921325</v>
      </c>
      <c r="I7" s="4">
        <f>VLOOKUP($B7,'[1]Dati finali'!$B$4:$O$40,'[1]Dati finali'!I$42,FALSE)</f>
        <v>0.70144000000000006</v>
      </c>
      <c r="J7">
        <f>VLOOKUP($B7,'[1]Dati finali'!$B$4:$O$40,'[1]Dati finali'!J$42,FALSE)</f>
        <v>34585.035786649052</v>
      </c>
      <c r="K7">
        <f>VLOOKUP($B7,'[1]Dati finali'!$B$4:$O$40,'[1]Dati finali'!K$42,FALSE)</f>
        <v>29</v>
      </c>
      <c r="L7" s="7">
        <f>VLOOKUP($B7,'[1]Dati finali'!$B$4:$O$40,'[1]Dati finali'!L$42,FALSE)</f>
        <v>4652.762874</v>
      </c>
    </row>
    <row r="8" spans="2:12" x14ac:dyDescent="0.35">
      <c r="B8" t="s">
        <v>26</v>
      </c>
      <c r="C8" s="3">
        <f>VLOOKUP($B8,'[1]Dati finali'!$B$4:$O$40,'[1]Dati finali'!$M$42,FALSE)</f>
        <v>2E-3</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finali'!G$42,FALSE)</f>
        <v>0.93859649122807032</v>
      </c>
      <c r="H8" s="2">
        <f>VLOOKUP($B8,'[1]Dati finali'!$B$4:$O$40,'[1]Dati finali'!H$42,FALSE)</f>
        <v>0.13689675870348139</v>
      </c>
      <c r="I8" s="4">
        <f>VLOOKUP($B8,'[1]Dati finali'!$B$4:$O$40,'[1]Dati finali'!I$42,FALSE)</f>
        <v>0.60104999999999997</v>
      </c>
      <c r="J8">
        <f>VLOOKUP($B8,'[1]Dati finali'!$B$4:$O$40,'[1]Dati finali'!J$42,FALSE)</f>
        <v>25545.694362817598</v>
      </c>
      <c r="K8">
        <f>VLOOKUP($B8,'[1]Dati finali'!$B$4:$O$40,'[1]Dati finali'!K$42,FALSE)</f>
        <v>38</v>
      </c>
      <c r="L8" s="7">
        <f>VLOOKUP($B8,'[1]Dati finali'!$B$4:$O$40,'[1]Dati finali'!L$42,FALSE)</f>
        <v>5798.3715529999999</v>
      </c>
    </row>
    <row r="9" spans="2:12" x14ac:dyDescent="0.35">
      <c r="B9" t="s">
        <v>21</v>
      </c>
      <c r="C9" s="3">
        <f>VLOOKUP($B9,'[1]Dati finali'!$B$4:$O$40,'[1]Dati finali'!$M$42,FALSE)</f>
        <v>3.0000000000000001E-3</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finali'!G$42,FALSE)</f>
        <v>1.0175438596491229</v>
      </c>
      <c r="H9" s="2">
        <f>VLOOKUP($B9,'[1]Dati finali'!$B$4:$O$40,'[1]Dati finali'!H$42,FALSE)</f>
        <v>0.48558139534883721</v>
      </c>
      <c r="I9" s="4">
        <f>VLOOKUP($B9,'[1]Dati finali'!$B$4:$O$40,'[1]Dati finali'!I$42,FALSE)</f>
        <v>0.67516000000000009</v>
      </c>
      <c r="J9">
        <f>VLOOKUP($B9,'[1]Dati finali'!$B$4:$O$40,'[1]Dati finali'!J$42,FALSE)</f>
        <v>28945.214455971793</v>
      </c>
      <c r="K9">
        <f>VLOOKUP($B9,'[1]Dati finali'!$B$4:$O$40,'[1]Dati finali'!K$42,FALSE)</f>
        <v>23</v>
      </c>
      <c r="L9" s="7">
        <f>VLOOKUP($B9,'[1]Dati finali'!$B$4:$O$40,'[1]Dati finali'!L$42,FALSE)</f>
        <v>6066.7289979999996</v>
      </c>
    </row>
    <row r="10" spans="2:12" x14ac:dyDescent="0.35">
      <c r="B10" t="s">
        <v>28</v>
      </c>
      <c r="C10" s="3">
        <f>VLOOKUP($B10,'[1]Dati finali'!$B$4:$O$40,'[1]Dati finali'!$M$42,FALSE)</f>
        <v>3.0000000000000001E-3</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finali'!G$42,FALSE)</f>
        <v>1.0175438596491229</v>
      </c>
      <c r="H10" s="2">
        <f>VLOOKUP($B10,'[1]Dati finali'!$B$4:$O$40,'[1]Dati finali'!H$42,FALSE)</f>
        <v>0.41427188940092169</v>
      </c>
      <c r="I10" s="4">
        <f>VLOOKUP($B10,'[1]Dati finali'!$B$4:$O$40,'[1]Dati finali'!I$42,FALSE)</f>
        <v>0.53935999999999995</v>
      </c>
      <c r="J10">
        <f>VLOOKUP($B10,'[1]Dati finali'!$B$4:$O$40,'[1]Dati finali'!J$42,FALSE)</f>
        <v>23383.132051156193</v>
      </c>
      <c r="K10">
        <f>VLOOKUP($B10,'[1]Dati finali'!$B$4:$O$40,'[1]Dati finali'!K$42,FALSE)</f>
        <v>34</v>
      </c>
      <c r="L10" s="7">
        <f>VLOOKUP($B10,'[1]Dati finali'!$B$4:$O$40,'[1]Dati finali'!L$42,FALSE)</f>
        <v>4935.9262470000003</v>
      </c>
    </row>
    <row r="11" spans="2:12" x14ac:dyDescent="0.35">
      <c r="B11" t="s">
        <v>7</v>
      </c>
      <c r="C11" s="3">
        <f>VLOOKUP($B11,'[1]Dati finali'!$B$4:$O$40,'[1]Dati finali'!$M$42,FALSE)</f>
        <v>4.0000000000000001E-3</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finali'!G$42,FALSE)</f>
        <v>0.97368421052631593</v>
      </c>
      <c r="H11" s="2">
        <f>VLOOKUP($B11,'[1]Dati finali'!$B$4:$O$40,'[1]Dati finali'!H$42,FALSE)</f>
        <v>0.15651982378854626</v>
      </c>
      <c r="I11" s="4">
        <f>VLOOKUP($B11,'[1]Dati finali'!$B$4:$O$40,'[1]Dati finali'!I$42,FALSE)</f>
        <v>0.74668999999999996</v>
      </c>
      <c r="J11">
        <f>VLOOKUP($B11,'[1]Dati finali'!$B$4:$O$40,'[1]Dati finali'!J$42,FALSE)</f>
        <v>18375.433481661283</v>
      </c>
      <c r="K11">
        <f>VLOOKUP($B11,'[1]Dati finali'!$B$4:$O$40,'[1]Dati finali'!K$42,FALSE)</f>
        <v>33</v>
      </c>
      <c r="L11" s="7">
        <f>VLOOKUP($B11,'[1]Dati finali'!$B$4:$O$40,'[1]Dati finali'!L$42,FALSE)</f>
        <v>4747.1506650000001</v>
      </c>
    </row>
    <row r="12" spans="2:12" x14ac:dyDescent="0.35">
      <c r="B12" t="s">
        <v>23</v>
      </c>
      <c r="C12" s="3">
        <f>VLOOKUP($B12,'[1]Dati finali'!$B$4:$O$40,'[1]Dati finali'!$M$42,FALSE)</f>
        <v>4.0000000000000001E-3</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finali'!G$42,FALSE)</f>
        <v>1.192982456140351</v>
      </c>
      <c r="H12" s="2">
        <f>VLOOKUP($B12,'[1]Dati finali'!$B$4:$O$40,'[1]Dati finali'!H$42,FALSE)</f>
        <v>0.16675000000000001</v>
      </c>
      <c r="I12" s="4">
        <f>VLOOKUP($B12,'[1]Dati finali'!$B$4:$O$40,'[1]Dati finali'!I$42,FALSE)</f>
        <v>0.94546000000000008</v>
      </c>
      <c r="J12">
        <f>VLOOKUP($B12,'[1]Dati finali'!$B$4:$O$40,'[1]Dati finali'!J$42,FALSE)</f>
        <v>35994.860216078843</v>
      </c>
      <c r="K12">
        <f>VLOOKUP($B12,'[1]Dati finali'!$B$4:$O$40,'[1]Dati finali'!K$42,FALSE)</f>
        <v>9</v>
      </c>
      <c r="L12" s="7">
        <f>VLOOKUP($B12,'[1]Dati finali'!$B$4:$O$40,'[1]Dati finali'!L$42,FALSE)</f>
        <v>3986.496114</v>
      </c>
    </row>
    <row r="13" spans="2:12" x14ac:dyDescent="0.35">
      <c r="B13" t="s">
        <v>29</v>
      </c>
      <c r="C13" s="3">
        <f>VLOOKUP($B13,'[1]Dati finali'!$B$4:$O$40,'[1]Dati finali'!$M$42,FALSE)</f>
        <v>4.0000000000000001E-3</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finali'!G$42,FALSE)</f>
        <v>1.1578947368421053</v>
      </c>
      <c r="H13" s="2">
        <f>VLOOKUP($B13,'[1]Dati finali'!$B$4:$O$40,'[1]Dati finali'!H$42,FALSE)</f>
        <v>0.24461254612546127</v>
      </c>
      <c r="I13" s="4">
        <f>VLOOKUP($B13,'[1]Dati finali'!$B$4:$O$40,'[1]Dati finali'!I$42,FALSE)</f>
        <v>0.53750999999999993</v>
      </c>
      <c r="J13">
        <f>VLOOKUP($B13,'[1]Dati finali'!$B$4:$O$40,'[1]Dati finali'!J$42,FALSE)</f>
        <v>27733.754503235035</v>
      </c>
      <c r="K13">
        <f>VLOOKUP($B13,'[1]Dati finali'!$B$4:$O$40,'[1]Dati finali'!K$42,FALSE)</f>
        <v>24</v>
      </c>
      <c r="L13" s="7">
        <f>VLOOKUP($B13,'[1]Dati finali'!$B$4:$O$40,'[1]Dati finali'!L$42,FALSE)</f>
        <v>5348.64149</v>
      </c>
    </row>
    <row r="14" spans="2:12" x14ac:dyDescent="0.35">
      <c r="B14" t="s">
        <v>6</v>
      </c>
      <c r="C14" s="3">
        <f>VLOOKUP($B14,'[1]Dati finali'!$B$4:$O$40,'[1]Dati finali'!$M$42,FALSE)</f>
        <v>6.0000000000000001E-3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finali'!G$42,FALSE)</f>
        <v>1.2543859649122808</v>
      </c>
      <c r="H14" s="2">
        <f>VLOOKUP($B14,'[1]Dati finali'!$B$4:$O$40,'[1]Dati finali'!H$42,FALSE)</f>
        <v>0.16570760233918128</v>
      </c>
      <c r="I14" s="4">
        <f>VLOOKUP($B14,'[1]Dati finali'!$B$4:$O$40,'[1]Dati finali'!I$42,FALSE)</f>
        <v>0.97960999999999998</v>
      </c>
      <c r="J14">
        <f>VLOOKUP($B14,'[1]Dati finali'!$B$4:$O$40,'[1]Dati finali'!J$42,FALSE)</f>
        <v>41965.08520658395</v>
      </c>
      <c r="K14">
        <f>VLOOKUP($B14,'[1]Dati finali'!$B$4:$O$40,'[1]Dati finali'!K$42,FALSE)</f>
        <v>41</v>
      </c>
      <c r="L14" s="7">
        <f>VLOOKUP($B14,'[1]Dati finali'!$B$4:$O$40,'[1]Dati finali'!L$42,FALSE)</f>
        <v>5646.6107910000001</v>
      </c>
    </row>
    <row r="15" spans="2:12" x14ac:dyDescent="0.35">
      <c r="B15" t="s">
        <v>20</v>
      </c>
      <c r="C15" s="3">
        <f>VLOOKUP($B15,'[1]Dati finali'!$B$4:$O$40,'[1]Dati finali'!$M$42,FALSE)</f>
        <v>6.0000000000000001E-3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finali'!G$42,FALSE)</f>
        <v>1.0175438596491229</v>
      </c>
      <c r="H15" s="2">
        <f>VLOOKUP($B15,'[1]Dati finali'!$B$4:$O$40,'[1]Dati finali'!H$42,FALSE)</f>
        <v>0.54400000000000004</v>
      </c>
      <c r="I15" s="4">
        <f>VLOOKUP($B15,'[1]Dati finali'!$B$4:$O$40,'[1]Dati finali'!I$42,FALSE)</f>
        <v>0.68075000000000008</v>
      </c>
      <c r="J15">
        <f>VLOOKUP($B15,'[1]Dati finali'!$B$4:$O$40,'[1]Dati finali'!J$42,FALSE)</f>
        <v>24735.816612986935</v>
      </c>
      <c r="K15">
        <f>VLOOKUP($B15,'[1]Dati finali'!$B$4:$O$40,'[1]Dati finali'!K$42,FALSE)</f>
        <v>22</v>
      </c>
      <c r="L15" s="7">
        <f>VLOOKUP($B15,'[1]Dati finali'!$B$4:$O$40,'[1]Dati finali'!L$42,FALSE)</f>
        <v>6316.579033</v>
      </c>
    </row>
    <row r="16" spans="2:12" x14ac:dyDescent="0.35">
      <c r="B16" t="s">
        <v>31</v>
      </c>
      <c r="C16" s="3">
        <f>VLOOKUP($B16,'[1]Dati finali'!$B$4:$O$40,'[1]Dati finali'!$M$42,FALSE)</f>
        <v>6.0000000000000001E-3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finali'!G$42,FALSE)</f>
        <v>1.1052631578947369</v>
      </c>
      <c r="H16" s="2">
        <f>VLOOKUP($B16,'[1]Dati finali'!$B$4:$O$40,'[1]Dati finali'!H$42,FALSE)</f>
        <v>0.38106081573197381</v>
      </c>
      <c r="I16" s="4">
        <f>VLOOKUP($B16,'[1]Dati finali'!$B$4:$O$40,'[1]Dati finali'!I$42,FALSE)</f>
        <v>0.80079999999999996</v>
      </c>
      <c r="J16">
        <f>VLOOKUP($B16,'[1]Dati finali'!$B$4:$O$40,'[1]Dati finali'!J$42,FALSE)</f>
        <v>33331.449418750446</v>
      </c>
      <c r="K16">
        <f>VLOOKUP($B16,'[1]Dati finali'!$B$4:$O$40,'[1]Dati finali'!K$42,FALSE)</f>
        <v>6</v>
      </c>
      <c r="L16" s="7">
        <f>VLOOKUP($B16,'[1]Dati finali'!$B$4:$O$40,'[1]Dati finali'!L$42,FALSE)</f>
        <v>4488.0469249999996</v>
      </c>
    </row>
    <row r="17" spans="2:12" x14ac:dyDescent="0.35">
      <c r="B17" t="s">
        <v>8</v>
      </c>
      <c r="C17" s="3">
        <f>VLOOKUP($B17,'[1]Dati finali'!$B$4:$O$40,'[1]Dati finali'!$M$42,FALSE)</f>
        <v>7.0000000000000001E-3</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finali'!G$42,FALSE)</f>
        <v>1.0789473684210527</v>
      </c>
      <c r="H17" s="2">
        <f>VLOOKUP($B17,'[1]Dati finali'!$B$4:$O$40,'[1]Dati finali'!H$42,FALSE)</f>
        <v>8.6530612244897956E-2</v>
      </c>
      <c r="I17" s="4">
        <f>VLOOKUP($B17,'[1]Dati finali'!$B$4:$O$40,'[1]Dati finali'!I$42,FALSE)</f>
        <v>0.66835999999999995</v>
      </c>
      <c r="J17">
        <f>VLOOKUP($B17,'[1]Dati finali'!$B$4:$O$40,'[1]Dati finali'!J$42,FALSE)</f>
        <v>30266.202047392988</v>
      </c>
      <c r="K17">
        <f>VLOOKUP($B17,'[1]Dati finali'!$B$4:$O$40,'[1]Dati finali'!K$42,FALSE)</f>
        <v>40</v>
      </c>
      <c r="L17" s="7">
        <f>VLOOKUP($B17,'[1]Dati finali'!$B$4:$O$40,'[1]Dati finali'!L$42,FALSE)</f>
        <v>3905.06351</v>
      </c>
    </row>
    <row r="18" spans="2:12" x14ac:dyDescent="0.35">
      <c r="B18" t="s">
        <v>18</v>
      </c>
      <c r="C18" s="3">
        <f>VLOOKUP($B18,'[1]Dati finali'!$B$4:$O$40,'[1]Dati finali'!$M$42,FALSE)</f>
        <v>7.0000000000000001E-3</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finali'!G$42,FALSE)</f>
        <v>1.2017543859649125</v>
      </c>
      <c r="H18" s="2">
        <f>VLOOKUP($B18,'[1]Dati finali'!$B$4:$O$40,'[1]Dati finali'!H$42,FALSE)</f>
        <v>0.24720394736842105</v>
      </c>
      <c r="I18" s="4">
        <f>VLOOKUP($B18,'[1]Dati finali'!$B$4:$O$40,'[1]Dati finali'!I$42,FALSE)</f>
        <v>0.62946999999999997</v>
      </c>
      <c r="J18">
        <f>VLOOKUP($B18,'[1]Dati finali'!$B$4:$O$40,'[1]Dati finali'!J$42,FALSE)</f>
        <v>66358.098990725048</v>
      </c>
      <c r="K18">
        <f>VLOOKUP($B18,'[1]Dati finali'!$B$4:$O$40,'[1]Dati finali'!K$42,FALSE)</f>
        <v>19</v>
      </c>
      <c r="L18" s="7">
        <f>VLOOKUP($B18,'[1]Dati finali'!$B$4:$O$40,'[1]Dati finali'!L$42,FALSE)</f>
        <v>5924.2219409999998</v>
      </c>
    </row>
    <row r="19" spans="2:12" x14ac:dyDescent="0.35">
      <c r="B19" t="s">
        <v>30</v>
      </c>
      <c r="C19" s="3">
        <f>VLOOKUP($B19,'[1]Dati finali'!$B$4:$O$40,'[1]Dati finali'!$M$42,FALSE)</f>
        <v>8.0000000000000002E-3</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finali'!G$42,FALSE)</f>
        <v>1.1578947368421053</v>
      </c>
      <c r="H19" s="2">
        <f>VLOOKUP($B19,'[1]Dati finali'!$B$4:$O$40,'[1]Dati finali'!H$42,FALSE)</f>
        <v>0.30648484848484847</v>
      </c>
      <c r="I19" s="4">
        <f>VLOOKUP($B19,'[1]Dati finali'!$B$4:$O$40,'[1]Dati finali'!I$42,FALSE)</f>
        <v>0.54273000000000005</v>
      </c>
      <c r="J19">
        <f>VLOOKUP($B19,'[1]Dati finali'!$B$4:$O$40,'[1]Dati finali'!J$42,FALSE)</f>
        <v>30586.152876945034</v>
      </c>
      <c r="K19">
        <f>VLOOKUP($B19,'[1]Dati finali'!$B$4:$O$40,'[1]Dati finali'!K$42,FALSE)</f>
        <v>5</v>
      </c>
      <c r="L19" s="7">
        <f>VLOOKUP($B19,'[1]Dati finali'!$B$4:$O$40,'[1]Dati finali'!L$42,FALSE)</f>
        <v>5115.4481239999996</v>
      </c>
    </row>
    <row r="20" spans="2:12" x14ac:dyDescent="0.35">
      <c r="B20" t="s">
        <v>16</v>
      </c>
      <c r="C20" s="3">
        <f>VLOOKUP($B20,'[1]Dati finali'!$B$4:$O$40,'[1]Dati finali'!$M$42,FALSE)</f>
        <v>9.0000000000000011E-3</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finali'!G$42,FALSE)</f>
        <v>1.0350877192982457</v>
      </c>
      <c r="H20" s="2">
        <f>VLOOKUP($B20,'[1]Dati finali'!$B$4:$O$40,'[1]Dati finali'!H$42,FALSE)</f>
        <v>0.10078369905956112</v>
      </c>
      <c r="I20" s="4">
        <f>VLOOKUP($B20,'[1]Dati finali'!$B$4:$O$40,'[1]Dati finali'!I$42,FALSE)</f>
        <v>0.71062000000000003</v>
      </c>
      <c r="J20">
        <f>VLOOKUP($B20,'[1]Dati finali'!$B$4:$O$40,'[1]Dati finali'!J$42,FALSE)</f>
        <v>24656.045439859558</v>
      </c>
      <c r="K20">
        <f>VLOOKUP($B20,'[1]Dati finali'!$B$4:$O$40,'[1]Dati finali'!K$42,FALSE)</f>
        <v>28</v>
      </c>
      <c r="L20" s="7">
        <f>VLOOKUP($B20,'[1]Dati finali'!$B$4:$O$40,'[1]Dati finali'!L$42,FALSE)</f>
        <v>5272.761109</v>
      </c>
    </row>
    <row r="21" spans="2:12" x14ac:dyDescent="0.35">
      <c r="B21" t="s">
        <v>4</v>
      </c>
      <c r="C21" s="3">
        <f>VLOOKUP($B21,'[1]Dati finali'!$B$4:$O$40,'[1]Dati finali'!$M$42,FALSE)</f>
        <v>0.01</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finali'!G$42,FALSE)</f>
        <v>0.92982456140350889</v>
      </c>
      <c r="H21" s="2">
        <f>VLOOKUP($B21,'[1]Dati finali'!$B$4:$O$40,'[1]Dati finali'!H$42,FALSE)</f>
        <v>0.15845754764042702</v>
      </c>
      <c r="I21" s="4">
        <f>VLOOKUP($B21,'[1]Dati finali'!$B$4:$O$40,'[1]Dati finali'!I$42,FALSE)</f>
        <v>0.91535</v>
      </c>
      <c r="J21">
        <f>VLOOKUP($B21,'[1]Dati finali'!$B$4:$O$40,'[1]Dati finali'!J$42,FALSE)</f>
        <v>37964.025726503154</v>
      </c>
      <c r="K21">
        <f>VLOOKUP($B21,'[1]Dati finali'!$B$4:$O$40,'[1]Dati finali'!K$42,FALSE)</f>
        <v>39</v>
      </c>
      <c r="L21" s="7">
        <f>VLOOKUP($B21,'[1]Dati finali'!$B$4:$O$40,'[1]Dati finali'!L$42,FALSE)</f>
        <v>3958.7349989999998</v>
      </c>
    </row>
    <row r="22" spans="2:12" x14ac:dyDescent="0.35">
      <c r="B22" t="s">
        <v>0</v>
      </c>
      <c r="C22" s="3">
        <f>VLOOKUP($B22,'[1]Dati finali'!$B$4:$O$40,'[1]Dati finali'!$M$42,FALSE)</f>
        <v>1.0999999999999999E-2</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finali'!G$42,FALSE)</f>
        <v>0.71052631578947378</v>
      </c>
      <c r="H22" s="2">
        <f>VLOOKUP($B22,'[1]Dati finali'!$B$4:$O$40,'[1]Dati finali'!H$42,FALSE)</f>
        <v>0.65241799578693949</v>
      </c>
      <c r="I22" s="4">
        <f>VLOOKUP($B22,'[1]Dati finali'!$B$4:$O$40,'[1]Dati finali'!I$42,FALSE)</f>
        <v>0.81349999999999989</v>
      </c>
      <c r="J22">
        <f>VLOOKUP($B22,'[1]Dati finali'!$B$4:$O$40,'[1]Dati finali'!J$42,FALSE)</f>
        <v>40969.205896074651</v>
      </c>
      <c r="K22">
        <f>VLOOKUP($B22,'[1]Dati finali'!$B$4:$O$40,'[1]Dati finali'!K$42,FALSE)</f>
        <v>25</v>
      </c>
      <c r="L22" s="7">
        <f>VLOOKUP($B22,'[1]Dati finali'!$B$4:$O$40,'[1]Dati finali'!L$42,FALSE)</f>
        <v>5046.9707070000004</v>
      </c>
    </row>
    <row r="23" spans="2:12" x14ac:dyDescent="0.35">
      <c r="B23" t="s">
        <v>1</v>
      </c>
      <c r="C23" s="3">
        <f>VLOOKUP($B23,'[1]Dati finali'!$B$4:$O$40,'[1]Dati finali'!$M$42,FALSE)</f>
        <v>1.2E-2</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finali'!G$42,FALSE)</f>
        <v>0.6228070175438597</v>
      </c>
      <c r="H23" s="2">
        <f>VLOOKUP($B23,'[1]Dati finali'!$B$4:$O$40,'[1]Dati finali'!H$42,FALSE)</f>
        <v>0.14652498907518571</v>
      </c>
      <c r="I23" s="4">
        <f>VLOOKUP($B23,'[1]Dati finali'!$B$4:$O$40,'[1]Dati finali'!I$42,FALSE)</f>
        <v>0.82058000000000009</v>
      </c>
      <c r="J23">
        <f>VLOOKUP($B23,'[1]Dati finali'!$B$4:$O$40,'[1]Dati finali'!J$42,FALSE)</f>
        <v>52220.756109073707</v>
      </c>
      <c r="K23">
        <f>VLOOKUP($B23,'[1]Dati finali'!$B$4:$O$40,'[1]Dati finali'!K$42,FALSE)</f>
        <v>26</v>
      </c>
      <c r="L23" s="7">
        <f>VLOOKUP($B23,'[1]Dati finali'!$B$4:$O$40,'[1]Dati finali'!L$42,FALSE)</f>
        <v>4499.1513709999999</v>
      </c>
    </row>
    <row r="24" spans="2:12" x14ac:dyDescent="0.35">
      <c r="B24" t="s">
        <v>3</v>
      </c>
      <c r="C24" s="3">
        <f>VLOOKUP($B24,'[1]Dati finali'!$B$4:$O$40,'[1]Dati finali'!$M$42,FALSE)</f>
        <v>1.2E-2</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finali'!G$42,FALSE)</f>
        <v>1.0701754385964912</v>
      </c>
      <c r="H24" s="2">
        <f>VLOOKUP($B24,'[1]Dati finali'!$B$4:$O$40,'[1]Dati finali'!H$42,FALSE)</f>
        <v>2.8395721925133691E-2</v>
      </c>
      <c r="I24" s="4">
        <f>VLOOKUP($B24,'[1]Dati finali'!$B$4:$O$40,'[1]Dati finali'!I$42,FALSE)</f>
        <v>0.81503000000000003</v>
      </c>
      <c r="J24">
        <f>VLOOKUP($B24,'[1]Dati finali'!$B$4:$O$40,'[1]Dati finali'!J$42,FALSE)</f>
        <v>33627.430244398442</v>
      </c>
      <c r="K24">
        <f>VLOOKUP($B24,'[1]Dati finali'!$B$4:$O$40,'[1]Dati finali'!K$42,FALSE)</f>
        <v>80</v>
      </c>
      <c r="L24" s="7">
        <f>VLOOKUP($B24,'[1]Dati finali'!$B$4:$O$40,'[1]Dati finali'!L$42,FALSE)</f>
        <v>4166.0179909999997</v>
      </c>
    </row>
    <row r="25" spans="2:12" x14ac:dyDescent="0.35">
      <c r="B25" t="s">
        <v>14</v>
      </c>
      <c r="C25" s="3">
        <f>VLOOKUP($B25,'[1]Dati finali'!$B$4:$O$40,'[1]Dati finali'!$M$42,FALSE)</f>
        <v>1.4999999999999999E-2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finali'!G$42,FALSE)</f>
        <v>1.2192982456140351</v>
      </c>
      <c r="H25" s="2">
        <f>VLOOKUP($B25,'[1]Dati finali'!$B$4:$O$40,'[1]Dati finali'!H$42,FALSE)</f>
        <v>0.29015868125096289</v>
      </c>
      <c r="I25" s="4">
        <f>VLOOKUP($B25,'[1]Dati finali'!$B$4:$O$40,'[1]Dati finali'!I$42,FALSE)</f>
        <v>0.77260999999999991</v>
      </c>
      <c r="J25">
        <f>VLOOKUP($B25,'[1]Dati finali'!$B$4:$O$40,'[1]Dati finali'!J$42,FALSE)</f>
        <v>44420.07979267578</v>
      </c>
      <c r="K25">
        <f>VLOOKUP($B25,'[1]Dati finali'!$B$4:$O$40,'[1]Dati finali'!K$42,FALSE)</f>
        <v>30</v>
      </c>
      <c r="L25" s="7">
        <f>VLOOKUP($B25,'[1]Dati finali'!$B$4:$O$40,'[1]Dati finali'!L$42,FALSE)</f>
        <v>5829.8341499999997</v>
      </c>
    </row>
    <row r="26" spans="2:12" x14ac:dyDescent="0.35">
      <c r="B26" t="s">
        <v>13</v>
      </c>
      <c r="C26" s="3">
        <f>VLOOKUP($B26,'[1]Dati finali'!$B$4:$O$40,'[1]Dati finali'!$M$42,FALSE)</f>
        <v>1.8000000000000002E-2</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finali'!G$42,FALSE)</f>
        <v>1.2192982456140351</v>
      </c>
      <c r="H26" s="2">
        <f>VLOOKUP($B26,'[1]Dati finali'!$B$4:$O$40,'[1]Dati finali'!H$42,FALSE)</f>
        <v>0.17483279395900755</v>
      </c>
      <c r="I26" s="4">
        <f>VLOOKUP($B26,'[1]Dati finali'!$B$4:$O$40,'[1]Dati finali'!I$42,FALSE)</f>
        <v>0.80180000000000007</v>
      </c>
      <c r="J26">
        <f>VLOOKUP($B26,'[1]Dati finali'!$B$4:$O$40,'[1]Dati finali'!J$42,FALSE)</f>
        <v>37588.058140447843</v>
      </c>
      <c r="K26">
        <f>VLOOKUP($B26,'[1]Dati finali'!$B$4:$O$40,'[1]Dati finali'!K$42,FALSE)</f>
        <v>10</v>
      </c>
      <c r="L26" s="7">
        <f>VLOOKUP($B26,'[1]Dati finali'!$B$4:$O$40,'[1]Dati finali'!L$42,FALSE)</f>
        <v>5422.6711299999997</v>
      </c>
    </row>
    <row r="27" spans="2:12" x14ac:dyDescent="0.35">
      <c r="B27" t="s">
        <v>22</v>
      </c>
      <c r="C27" s="3">
        <f>VLOOKUP($B27,'[1]Dati finali'!$B$4:$O$40,'[1]Dati finali'!$M$42,FALSE)</f>
        <v>1.9E-2</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finali'!G$42,FALSE)</f>
        <v>1.0438596491228072</v>
      </c>
      <c r="H27" s="2">
        <f>VLOOKUP($B27,'[1]Dati finali'!$B$4:$O$40,'[1]Dati finali'!H$42,FALSE)</f>
        <v>0.19813043478260869</v>
      </c>
      <c r="I27" s="4">
        <f>VLOOKUP($B27,'[1]Dati finali'!$B$4:$O$40,'[1]Dati finali'!I$42,FALSE)</f>
        <v>0.90727000000000002</v>
      </c>
      <c r="J27">
        <f>VLOOKUP($B27,'[1]Dati finali'!$B$4:$O$40,'[1]Dati finali'!J$42,FALSE)</f>
        <v>91004.175298679198</v>
      </c>
      <c r="K27">
        <f>VLOOKUP($B27,'[1]Dati finali'!$B$4:$O$40,'[1]Dati finali'!K$42,FALSE)</f>
        <v>20</v>
      </c>
      <c r="L27" s="7">
        <f>VLOOKUP($B27,'[1]Dati finali'!$B$4:$O$40,'[1]Dati finali'!L$42,FALSE)</f>
        <v>5509.6559569999999</v>
      </c>
    </row>
    <row r="28" spans="2:12" x14ac:dyDescent="0.35">
      <c r="B28" t="s">
        <v>34</v>
      </c>
      <c r="C28" s="3">
        <f>VLOOKUP($B28,'[1]Dati finali'!$B$4:$O$40,'[1]Dati finali'!$M$42,FALSE)</f>
        <v>1.9E-2</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finali'!G$42,FALSE)</f>
        <v>1.2807017543859649</v>
      </c>
      <c r="H28" s="2">
        <f>VLOOKUP($B28,'[1]Dati finali'!$B$4:$O$40,'[1]Dati finali'!H$42,FALSE)</f>
        <v>0.24521508544490278</v>
      </c>
      <c r="I28" s="4">
        <f>VLOOKUP($B28,'[1]Dati finali'!$B$4:$O$40,'[1]Dati finali'!I$42,FALSE)</f>
        <v>0.83143</v>
      </c>
      <c r="J28">
        <f>VLOOKUP($B28,'[1]Dati finali'!$B$4:$O$40,'[1]Dati finali'!J$42,FALSE)</f>
        <v>37955.073294435715</v>
      </c>
      <c r="K28">
        <f>VLOOKUP($B28,'[1]Dati finali'!$B$4:$O$40,'[1]Dati finali'!K$42,FALSE)</f>
        <v>12</v>
      </c>
      <c r="L28" s="7">
        <f>VLOOKUP($B28,'[1]Dati finali'!$B$4:$O$40,'[1]Dati finali'!L$42,FALSE)</f>
        <v>5729.8941359999999</v>
      </c>
    </row>
    <row r="29" spans="2:12" x14ac:dyDescent="0.35">
      <c r="B29" t="s">
        <v>27</v>
      </c>
      <c r="C29" s="3">
        <f>VLOOKUP($B29,'[1]Dati finali'!$B$4:$O$40,'[1]Dati finali'!$M$42,FALSE)</f>
        <v>1.9000000000000003E-2</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finali'!G$42,FALSE)</f>
        <v>1.3508771929824563</v>
      </c>
      <c r="H29" s="2">
        <f>VLOOKUP($B29,'[1]Dati finali'!$B$4:$O$40,'[1]Dati finali'!H$42,FALSE)</f>
        <v>0.53502487562189049</v>
      </c>
      <c r="I29" s="4">
        <f>VLOOKUP($B29,'[1]Dati finali'!$B$4:$O$40,'[1]Dati finali'!I$42,FALSE)</f>
        <v>0.64651999999999998</v>
      </c>
      <c r="J29">
        <f>VLOOKUP($B29,'[1]Dati finali'!$B$4:$O$40,'[1]Dati finali'!J$42,FALSE)</f>
        <v>27783.081655469832</v>
      </c>
      <c r="K29">
        <f>VLOOKUP($B29,'[1]Dati finali'!$B$4:$O$40,'[1]Dati finali'!K$42,FALSE)</f>
        <v>7</v>
      </c>
      <c r="L29" s="7">
        <f>VLOOKUP($B29,'[1]Dati finali'!$B$4:$O$40,'[1]Dati finali'!L$42,FALSE)</f>
        <v>4297.4206020000001</v>
      </c>
    </row>
    <row r="30" spans="2:12" x14ac:dyDescent="0.35">
      <c r="B30" t="s">
        <v>5</v>
      </c>
      <c r="C30" s="3">
        <f>VLOOKUP($B30,'[1]Dati finali'!$B$4:$O$40,'[1]Dati finali'!$M$42,FALSE)</f>
        <v>0.02</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finali'!G$42,FALSE)</f>
        <v>1.0526315789473684</v>
      </c>
      <c r="H30" s="2">
        <f>VLOOKUP($B30,'[1]Dati finali'!$B$4:$O$40,'[1]Dati finali'!H$42,FALSE)</f>
        <v>0.74774668630338736</v>
      </c>
      <c r="I30" s="4">
        <f>VLOOKUP($B30,'[1]Dati finali'!$B$4:$O$40,'[1]Dati finali'!I$42,FALSE)</f>
        <v>0.58094000000000001</v>
      </c>
      <c r="J30">
        <f>VLOOKUP($B30,'[1]Dati finali'!$B$4:$O$40,'[1]Dati finali'!J$42,FALSE)</f>
        <v>45962.942412958422</v>
      </c>
      <c r="K30">
        <f>VLOOKUP($B30,'[1]Dati finali'!$B$4:$O$40,'[1]Dati finali'!K$42,FALSE)</f>
        <v>18</v>
      </c>
      <c r="L30" s="7">
        <f>VLOOKUP($B30,'[1]Dati finali'!$B$4:$O$40,'[1]Dati finali'!L$42,FALSE)</f>
        <v>5352.3429720000004</v>
      </c>
    </row>
    <row r="31" spans="2:12" x14ac:dyDescent="0.35">
      <c r="B31" t="s">
        <v>2</v>
      </c>
      <c r="C31" s="3">
        <f>VLOOKUP($B31,'[1]Dati finali'!$B$4:$O$40,'[1]Dati finali'!$M$42,FALSE)</f>
        <v>2.1999999999999999E-2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finali'!G$42,FALSE)</f>
        <v>0.8421052631578948</v>
      </c>
      <c r="H31" s="2">
        <f>VLOOKUP($B31,'[1]Dati finali'!$B$4:$O$40,'[1]Dati finali'!H$42,FALSE)</f>
        <v>0.24825304897932565</v>
      </c>
      <c r="I31" s="4">
        <f>VLOOKUP($B31,'[1]Dati finali'!$B$4:$O$40,'[1]Dati finali'!I$42,FALSE)</f>
        <v>0.5796</v>
      </c>
      <c r="J31">
        <f>VLOOKUP($B31,'[1]Dati finali'!$B$4:$O$40,'[1]Dati finali'!J$42,FALSE)</f>
        <v>14742.756017137894</v>
      </c>
      <c r="K31">
        <f>VLOOKUP($B31,'[1]Dati finali'!$B$4:$O$40,'[1]Dati finali'!K$42,FALSE)</f>
        <v>109</v>
      </c>
      <c r="L31" s="7">
        <f>VLOOKUP($B31,'[1]Dati finali'!$B$4:$O$40,'[1]Dati finali'!L$42,FALSE)</f>
        <v>4432.5246950000001</v>
      </c>
    </row>
    <row r="32" spans="2:12" x14ac:dyDescent="0.35">
      <c r="B32" t="s">
        <v>24</v>
      </c>
      <c r="C32" s="3">
        <f>VLOOKUP($B32,'[1]Dati finali'!$B$4:$O$40,'[1]Dati finali'!$M$42,FALSE)</f>
        <v>2.1999999999999999E-2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finali'!G$42,FALSE)</f>
        <v>1.4736842105263159</v>
      </c>
      <c r="H32" s="2">
        <f>VLOOKUP($B32,'[1]Dati finali'!$B$4:$O$40,'[1]Dati finali'!H$42,FALSE)</f>
        <v>0.12103298611111112</v>
      </c>
      <c r="I32" s="4">
        <f>VLOOKUP($B32,'[1]Dati finali'!$B$4:$O$40,'[1]Dati finali'!I$42,FALSE)</f>
        <v>0.91076999999999997</v>
      </c>
      <c r="J32">
        <f>VLOOKUP($B32,'[1]Dati finali'!$B$4:$O$40,'[1]Dati finali'!J$42,FALSE)</f>
        <v>46055.498481981653</v>
      </c>
      <c r="K32">
        <f>VLOOKUP($B32,'[1]Dati finali'!$B$4:$O$40,'[1]Dati finali'!K$42,FALSE)</f>
        <v>36</v>
      </c>
      <c r="L32" s="7">
        <f>VLOOKUP($B32,'[1]Dati finali'!$B$4:$O$40,'[1]Dati finali'!L$42,FALSE)</f>
        <v>5816.8789630000001</v>
      </c>
    </row>
    <row r="33" spans="2:12" x14ac:dyDescent="0.35">
      <c r="B33" t="s">
        <v>12</v>
      </c>
      <c r="C33" s="3">
        <f>VLOOKUP($B33,'[1]Dati finali'!$B$4:$O$40,'[1]Dati finali'!$M$42,FALSE)</f>
        <v>2.5999999999999999E-2</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finali'!G$42,FALSE)</f>
        <v>1.2719298245614037</v>
      </c>
      <c r="H33" s="2">
        <f>VLOOKUP($B33,'[1]Dati finali'!$B$4:$O$40,'[1]Dati finali'!H$42,FALSE)</f>
        <v>0.4419622093023256</v>
      </c>
      <c r="I33" s="4">
        <f>VLOOKUP($B33,'[1]Dati finali'!$B$4:$O$40,'[1]Dati finali'!I$42,FALSE)</f>
        <v>0.85325000000000006</v>
      </c>
      <c r="J33">
        <f>VLOOKUP($B33,'[1]Dati finali'!$B$4:$O$40,'[1]Dati finali'!J$42,FALSE)</f>
        <v>39356.000800448739</v>
      </c>
      <c r="K33">
        <f>VLOOKUP($B33,'[1]Dati finali'!$B$4:$O$40,'[1]Dati finali'!K$42,FALSE)</f>
        <v>1</v>
      </c>
      <c r="L33" s="7">
        <f>VLOOKUP($B33,'[1]Dati finali'!$B$4:$O$40,'[1]Dati finali'!L$42,FALSE)</f>
        <v>6690.428715</v>
      </c>
    </row>
    <row r="34" spans="2:12" x14ac:dyDescent="0.35">
      <c r="B34" t="s">
        <v>33</v>
      </c>
      <c r="C34" s="3">
        <f>VLOOKUP($B34,'[1]Dati finali'!$B$4:$O$40,'[1]Dati finali'!$M$42,FALSE)</f>
        <v>2.7E-2</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finali'!G$42,FALSE)</f>
        <v>1.2719298245614037</v>
      </c>
      <c r="H34" s="2">
        <f>VLOOKUP($B34,'[1]Dati finali'!$B$4:$O$40,'[1]Dati finali'!H$42,FALSE)</f>
        <v>0.56096439169139467</v>
      </c>
      <c r="I34" s="4">
        <f>VLOOKUP($B34,'[1]Dati finali'!$B$4:$O$40,'[1]Dati finali'!I$42,FALSE)</f>
        <v>0.73760999999999999</v>
      </c>
      <c r="J34">
        <f>VLOOKUP($B34,'[1]Dati finali'!$B$4:$O$40,'[1]Dati finali'!J$42,FALSE)</f>
        <v>56765.024125018397</v>
      </c>
      <c r="K34">
        <f>VLOOKUP($B34,'[1]Dati finali'!$B$4:$O$40,'[1]Dati finali'!K$42,FALSE)</f>
        <v>16</v>
      </c>
      <c r="L34" s="7">
        <f>VLOOKUP($B34,'[1]Dati finali'!$B$4:$O$40,'[1]Dati finali'!L$42,FALSE)</f>
        <v>5213.5373970000001</v>
      </c>
    </row>
    <row r="35" spans="2:12" x14ac:dyDescent="0.35">
      <c r="B35" t="s">
        <v>10</v>
      </c>
      <c r="C35" s="3">
        <f>VLOOKUP($B35,'[1]Dati finali'!$B$4:$O$40,'[1]Dati finali'!$M$42,FALSE)</f>
        <v>2.7000000000000003E-2</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finali'!G$42,FALSE)</f>
        <v>1.3596491228070178</v>
      </c>
      <c r="H35" s="2">
        <f>VLOOKUP($B35,'[1]Dati finali'!$B$4:$O$40,'[1]Dati finali'!H$42,FALSE)</f>
        <v>0.60297712418300653</v>
      </c>
      <c r="I35" s="4">
        <f>VLOOKUP($B35,'[1]Dati finali'!$B$4:$O$40,'[1]Dati finali'!I$42,FALSE)</f>
        <v>0.87757000000000007</v>
      </c>
      <c r="J35">
        <f>VLOOKUP($B35,'[1]Dati finali'!$B$4:$O$40,'[1]Dati finali'!J$42,FALSE)</f>
        <v>45056.267280748551</v>
      </c>
      <c r="K35">
        <f>VLOOKUP($B35,'[1]Dati finali'!$B$4:$O$40,'[1]Dati finali'!K$42,FALSE)</f>
        <v>4</v>
      </c>
      <c r="L35" s="7">
        <f>VLOOKUP($B35,'[1]Dati finali'!$B$4:$O$40,'[1]Dati finali'!L$42,FALSE)</f>
        <v>6183.3256810000003</v>
      </c>
    </row>
    <row r="36" spans="2:12" x14ac:dyDescent="0.35">
      <c r="B36" t="s">
        <v>32</v>
      </c>
      <c r="C36" s="3">
        <f>VLOOKUP($B36,'[1]Dati finali'!$B$4:$O$40,'[1]Dati finali'!$M$42,FALSE)</f>
        <v>5.3000000000000005E-2</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finali'!G$42,FALSE)</f>
        <v>1.2456140350877194</v>
      </c>
      <c r="H36" s="2">
        <f>VLOOKUP($B36,'[1]Dati finali'!$B$4:$O$40,'[1]Dati finali'!H$42,FALSE)</f>
        <v>0.57096156310057655</v>
      </c>
      <c r="I36" s="4">
        <f>VLOOKUP($B36,'[1]Dati finali'!$B$4:$O$40,'[1]Dati finali'!I$42,FALSE)</f>
        <v>0.87146000000000001</v>
      </c>
      <c r="J36">
        <f>VLOOKUP($B36,'[1]Dati finali'!$B$4:$O$40,'[1]Dati finali'!J$42,FALSE)</f>
        <v>44042.249785595603</v>
      </c>
      <c r="K36">
        <f>VLOOKUP($B36,'[1]Dati finali'!$B$4:$O$40,'[1]Dati finali'!K$42,FALSE)</f>
        <v>3</v>
      </c>
      <c r="L36" s="7">
        <f>VLOOKUP($B36,'[1]Dati finali'!$B$4:$O$40,'[1]Dati finali'!L$42,FALSE)</f>
        <v>6588.63796</v>
      </c>
    </row>
    <row r="37" spans="2:12" x14ac:dyDescent="0.35">
      <c r="B37" t="s">
        <v>17</v>
      </c>
      <c r="C37" s="3">
        <f>VLOOKUP($B37,'[1]Dati finali'!$B$4:$O$40,'[1]Dati finali'!$M$42,FALSE)</f>
        <v>0.14000000000000001</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finali'!G$42,FALSE)</f>
        <v>1.4824561403508774</v>
      </c>
      <c r="H37" s="2">
        <f>VLOOKUP($B37,'[1]Dati finali'!$B$4:$O$40,'[1]Dati finali'!H$42,FALSE)</f>
        <v>0.99986000000000008</v>
      </c>
      <c r="I37" s="4">
        <f>VLOOKUP($B37,'[1]Dati finali'!$B$4:$O$40,'[1]Dati finali'!I$42,FALSE)</f>
        <v>0.93772999999999995</v>
      </c>
      <c r="J37">
        <f>VLOOKUP($B37,'[1]Dati finali'!$B$4:$O$40,'[1]Dati finali'!J$42,FALSE)</f>
        <v>46625.174468334641</v>
      </c>
      <c r="K37">
        <f>VLOOKUP($B37,'[1]Dati finali'!$B$4:$O$40,'[1]Dati finali'!K$42,FALSE)</f>
        <v>2</v>
      </c>
      <c r="L37" s="7">
        <f>VLOOKUP($B37,'[1]Dati finali'!$B$4:$O$40,'[1]Dati finali'!L$42,FALSE)</f>
        <v>7125.3528500000002</v>
      </c>
    </row>
    <row r="38" spans="2:12" x14ac:dyDescent="0.35">
      <c r="B38" t="s">
        <v>25</v>
      </c>
      <c r="C38" s="3">
        <f>VLOOKUP($B38,'[1]Dati finali'!$B$4:$O$40,'[1]Dati finali'!$M$42,FALSE)</f>
        <v>0.39200000000000002</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finali'!G$42,FALSE)</f>
        <v>1.56140350877193</v>
      </c>
      <c r="H38" s="2">
        <f>VLOOKUP($B38,'[1]Dati finali'!$B$4:$O$40,'[1]Dati finali'!H$42,FALSE)</f>
        <v>0.97569731543624161</v>
      </c>
      <c r="I38" s="4">
        <f>VLOOKUP($B38,'[1]Dati finali'!$B$4:$O$40,'[1]Dati finali'!I$42,FALSE)</f>
        <v>0.81870999999999994</v>
      </c>
      <c r="J38">
        <f>VLOOKUP($B38,'[1]Dati finali'!$B$4:$O$40,'[1]Dati finali'!J$42,FALSE)</f>
        <v>53872.17663996949</v>
      </c>
      <c r="K38">
        <f>VLOOKUP($B38,'[1]Dati finali'!$B$4:$O$40,'[1]Dati finali'!K$42,FALSE)</f>
        <v>17</v>
      </c>
      <c r="L38" s="7">
        <f>VLOOKUP($B38,'[1]Dati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0.76045933647211583</v>
      </c>
    </row>
    <row r="45" spans="2:12" x14ac:dyDescent="0.35">
      <c r="B45" t="s">
        <v>49</v>
      </c>
      <c r="C45">
        <v>0.57829840242761066</v>
      </c>
    </row>
    <row r="46" spans="2:12" x14ac:dyDescent="0.35">
      <c r="B46" t="s">
        <v>50</v>
      </c>
      <c r="C46">
        <v>0.42648582730155055</v>
      </c>
    </row>
    <row r="47" spans="2:12" x14ac:dyDescent="0.35">
      <c r="B47" t="s">
        <v>51</v>
      </c>
      <c r="C47">
        <v>5.143749201030174E-2</v>
      </c>
    </row>
    <row r="48" spans="2:12"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9.0708153249396489E-2</v>
      </c>
      <c r="E52">
        <v>1.0078683694377387E-2</v>
      </c>
      <c r="F52">
        <v>3.8092918320330895</v>
      </c>
      <c r="G52">
        <v>3.8578920291842751E-3</v>
      </c>
    </row>
    <row r="53" spans="2:10" x14ac:dyDescent="0.35">
      <c r="B53" t="s">
        <v>55</v>
      </c>
      <c r="C53">
        <v>25</v>
      </c>
      <c r="D53">
        <v>6.614538960774638E-2</v>
      </c>
      <c r="E53">
        <v>2.645815584309855E-3</v>
      </c>
    </row>
    <row r="54" spans="2:10" ht="15" thickBot="1" x14ac:dyDescent="0.4">
      <c r="B54" s="8" t="s">
        <v>56</v>
      </c>
      <c r="C54" s="8">
        <v>34</v>
      </c>
      <c r="D54" s="8">
        <v>0.15685354285714287</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-0.23211647376007996</v>
      </c>
      <c r="D57">
        <v>0.10323780965377331</v>
      </c>
      <c r="E57">
        <v>-2.2483668971525508</v>
      </c>
      <c r="F57">
        <v>3.3614037897603373E-2</v>
      </c>
      <c r="G57">
        <v>-0.44473872284383265</v>
      </c>
      <c r="H57">
        <v>-1.9494224676327249E-2</v>
      </c>
      <c r="I57">
        <v>-0.44473872284383265</v>
      </c>
      <c r="J57">
        <v>-1.9494224676327249E-2</v>
      </c>
    </row>
    <row r="58" spans="2:10" x14ac:dyDescent="0.35">
      <c r="B58" t="s">
        <v>35</v>
      </c>
      <c r="C58">
        <v>6.4102451464098514E-2</v>
      </c>
      <c r="D58">
        <v>0.11632815550244952</v>
      </c>
      <c r="E58">
        <v>0.55104846446867894</v>
      </c>
      <c r="F58">
        <v>0.58649195299385526</v>
      </c>
      <c r="G58">
        <v>-0.17547986956387693</v>
      </c>
      <c r="H58">
        <v>0.30368477249207393</v>
      </c>
      <c r="I58">
        <v>-0.17547986956387693</v>
      </c>
      <c r="J58">
        <v>0.30368477249207393</v>
      </c>
    </row>
    <row r="59" spans="2:10" x14ac:dyDescent="0.35">
      <c r="B59" t="s">
        <v>36</v>
      </c>
      <c r="C59">
        <v>7.1767414267049988E-7</v>
      </c>
      <c r="D59">
        <v>1.6084937060494777E-6</v>
      </c>
      <c r="E59">
        <v>0.44617777487804733</v>
      </c>
      <c r="F59">
        <v>0.65930945906382732</v>
      </c>
      <c r="G59">
        <v>-2.5950806567994298E-6</v>
      </c>
      <c r="H59">
        <v>4.0304289421404293E-6</v>
      </c>
      <c r="I59">
        <v>-2.5950806567994298E-6</v>
      </c>
      <c r="J59">
        <v>4.0304289421404293E-6</v>
      </c>
    </row>
    <row r="60" spans="2:10" x14ac:dyDescent="0.35">
      <c r="B60" t="s">
        <v>37</v>
      </c>
      <c r="C60">
        <v>-0.27597024589376867</v>
      </c>
      <c r="D60">
        <v>0.20271021341716247</v>
      </c>
      <c r="E60">
        <v>-1.3614027692124349</v>
      </c>
      <c r="F60">
        <v>0.18553132303884504</v>
      </c>
      <c r="G60">
        <v>-0.69345974546326361</v>
      </c>
      <c r="H60">
        <v>0.14151925367572621</v>
      </c>
      <c r="I60">
        <v>-0.69345974546326361</v>
      </c>
      <c r="J60">
        <v>0.14151925367572621</v>
      </c>
    </row>
    <row r="61" spans="2:10" x14ac:dyDescent="0.35">
      <c r="B61" t="s">
        <v>39</v>
      </c>
      <c r="C61">
        <v>0.13355594241733706</v>
      </c>
      <c r="D61">
        <v>5.8775755428376722E-2</v>
      </c>
      <c r="E61">
        <v>2.272296484221056</v>
      </c>
      <c r="F61" s="25">
        <v>3.1928586582615916E-2</v>
      </c>
      <c r="G61">
        <v>1.250500814539629E-2</v>
      </c>
      <c r="H61">
        <v>0.25460687668927784</v>
      </c>
      <c r="I61">
        <v>1.250500814539629E-2</v>
      </c>
      <c r="J61">
        <v>0.25460687668927784</v>
      </c>
    </row>
    <row r="62" spans="2:10" x14ac:dyDescent="0.35">
      <c r="B62" t="s">
        <v>40</v>
      </c>
      <c r="C62">
        <v>0.12681631716940944</v>
      </c>
      <c r="D62">
        <v>5.3285952679974317E-2</v>
      </c>
      <c r="E62">
        <v>2.379920237722783</v>
      </c>
      <c r="F62" s="25">
        <v>2.5259271791068062E-2</v>
      </c>
      <c r="G62">
        <v>1.7071843304814427E-2</v>
      </c>
      <c r="H62">
        <v>0.23656079103400446</v>
      </c>
      <c r="I62">
        <v>1.7071843304814427E-2</v>
      </c>
      <c r="J62">
        <v>0.23656079103400446</v>
      </c>
    </row>
    <row r="63" spans="2:10" x14ac:dyDescent="0.35">
      <c r="B63" t="s">
        <v>41</v>
      </c>
      <c r="C63">
        <v>1.4427991819764939E-2</v>
      </c>
      <c r="D63">
        <v>9.96399126851963E-2</v>
      </c>
      <c r="E63">
        <v>0.1448013294165455</v>
      </c>
      <c r="F63">
        <v>0.88602879756621344</v>
      </c>
      <c r="G63">
        <v>-0.19078424974836919</v>
      </c>
      <c r="H63">
        <v>0.21964023338789909</v>
      </c>
      <c r="I63">
        <v>-0.19078424974836919</v>
      </c>
      <c r="J63">
        <v>0.21964023338789909</v>
      </c>
    </row>
    <row r="64" spans="2:10" x14ac:dyDescent="0.35">
      <c r="B64" t="s">
        <v>42</v>
      </c>
      <c r="C64">
        <v>5.8129415318582221E-7</v>
      </c>
      <c r="D64">
        <v>7.7837194445126031E-7</v>
      </c>
      <c r="E64">
        <v>0.74680768921550122</v>
      </c>
      <c r="F64">
        <v>0.46214585053407375</v>
      </c>
      <c r="G64">
        <v>-1.0217928747930967E-6</v>
      </c>
      <c r="H64">
        <v>2.1843811811647412E-6</v>
      </c>
      <c r="I64">
        <v>-1.0217928747930967E-6</v>
      </c>
      <c r="J64">
        <v>2.1843811811647412E-6</v>
      </c>
    </row>
    <row r="65" spans="2:10" x14ac:dyDescent="0.35">
      <c r="B65" t="s">
        <v>43</v>
      </c>
      <c r="C65">
        <v>7.8003634370761902E-4</v>
      </c>
      <c r="D65">
        <v>5.1107277340333107E-4</v>
      </c>
      <c r="E65">
        <v>1.5262725472797314</v>
      </c>
      <c r="F65">
        <v>0.13949526611063884</v>
      </c>
      <c r="G65">
        <v>-2.725377363790916E-4</v>
      </c>
      <c r="H65">
        <v>1.8326104237943296E-3</v>
      </c>
      <c r="I65">
        <v>-2.725377363790916E-4</v>
      </c>
      <c r="J65">
        <v>1.8326104237943296E-3</v>
      </c>
    </row>
    <row r="66" spans="2:10" ht="15" thickBot="1" x14ac:dyDescent="0.4">
      <c r="B66" s="8" t="s">
        <v>45</v>
      </c>
      <c r="C66" s="8">
        <v>5.337805353669274E-6</v>
      </c>
      <c r="D66" s="8">
        <v>1.2623490842835761E-5</v>
      </c>
      <c r="E66" s="8">
        <v>0.42284700960500565</v>
      </c>
      <c r="F66" s="8">
        <v>0.6760219772405911</v>
      </c>
      <c r="G66" s="8">
        <v>-2.0660760707479195E-5</v>
      </c>
      <c r="H66" s="8">
        <v>3.1336371414817744E-5</v>
      </c>
      <c r="I66" s="8">
        <v>-2.0660760707479195E-5</v>
      </c>
      <c r="J66" s="8">
        <v>3.1336371414817744E-5</v>
      </c>
    </row>
    <row r="70" spans="2:10" x14ac:dyDescent="0.35">
      <c r="B70" t="s">
        <v>70</v>
      </c>
    </row>
    <row r="71" spans="2:10" ht="15" thickBot="1" x14ac:dyDescent="0.4"/>
    <row r="72" spans="2:10" x14ac:dyDescent="0.35">
      <c r="B72" s="9" t="s">
        <v>71</v>
      </c>
      <c r="C72" s="9" t="s">
        <v>72</v>
      </c>
      <c r="D72" s="9" t="s">
        <v>73</v>
      </c>
    </row>
    <row r="73" spans="2:10" x14ac:dyDescent="0.35">
      <c r="B73">
        <v>1</v>
      </c>
      <c r="C73">
        <v>-2.1421361588518092E-2</v>
      </c>
      <c r="D73">
        <v>2.342136158851809E-2</v>
      </c>
    </row>
    <row r="74" spans="2:10" x14ac:dyDescent="0.35">
      <c r="B74">
        <v>2</v>
      </c>
      <c r="C74">
        <v>-1.9892484357235722E-2</v>
      </c>
      <c r="D74">
        <v>2.1892484357235724E-2</v>
      </c>
    </row>
    <row r="75" spans="2:10" x14ac:dyDescent="0.35">
      <c r="B75">
        <v>3</v>
      </c>
      <c r="C75">
        <v>2.3801000141625797E-2</v>
      </c>
      <c r="D75">
        <v>-2.1801000141625795E-2</v>
      </c>
    </row>
    <row r="76" spans="2:10" x14ac:dyDescent="0.35">
      <c r="B76">
        <v>4</v>
      </c>
      <c r="C76">
        <v>3.8917336720376859E-2</v>
      </c>
      <c r="D76">
        <v>-3.6917336720376857E-2</v>
      </c>
    </row>
    <row r="77" spans="2:10" x14ac:dyDescent="0.35">
      <c r="B77">
        <v>5</v>
      </c>
      <c r="C77">
        <v>-2.33961077954313E-2</v>
      </c>
      <c r="D77">
        <v>2.5396107795431298E-2</v>
      </c>
    </row>
    <row r="78" spans="2:10" x14ac:dyDescent="0.35">
      <c r="B78">
        <v>6</v>
      </c>
      <c r="C78">
        <v>4.0154473116667144E-2</v>
      </c>
      <c r="D78">
        <v>-3.7154473116667142E-2</v>
      </c>
    </row>
    <row r="79" spans="2:10" x14ac:dyDescent="0.35">
      <c r="B79">
        <v>7</v>
      </c>
      <c r="C79">
        <v>9.3814964265245653E-3</v>
      </c>
      <c r="D79">
        <v>-6.3814964265245652E-3</v>
      </c>
    </row>
    <row r="80" spans="2:10" x14ac:dyDescent="0.35">
      <c r="B80">
        <v>8</v>
      </c>
      <c r="C80">
        <v>-1.5232118799856573E-2</v>
      </c>
      <c r="D80">
        <v>1.9232118799856573E-2</v>
      </c>
    </row>
    <row r="81" spans="2:4" x14ac:dyDescent="0.35">
      <c r="B81">
        <v>9</v>
      </c>
      <c r="C81">
        <v>-6.1559878063220351E-3</v>
      </c>
      <c r="D81">
        <v>1.0155987806322035E-2</v>
      </c>
    </row>
    <row r="82" spans="2:4" x14ac:dyDescent="0.35">
      <c r="B82">
        <v>10</v>
      </c>
      <c r="C82">
        <v>3.4917413997270358E-3</v>
      </c>
      <c r="D82">
        <v>5.0825860027296429E-4</v>
      </c>
    </row>
    <row r="83" spans="2:4" x14ac:dyDescent="0.35">
      <c r="B83">
        <v>11</v>
      </c>
      <c r="C83">
        <v>1.0124087382920102E-2</v>
      </c>
      <c r="D83">
        <v>-4.1240873829201021E-3</v>
      </c>
    </row>
    <row r="84" spans="2:4" x14ac:dyDescent="0.35">
      <c r="B84">
        <v>12</v>
      </c>
      <c r="C84">
        <v>2.8382959479109005E-2</v>
      </c>
      <c r="D84">
        <v>-2.2382959479109003E-2</v>
      </c>
    </row>
    <row r="85" spans="2:4" x14ac:dyDescent="0.35">
      <c r="B85">
        <v>13</v>
      </c>
      <c r="C85">
        <v>-1.1155030118784416E-2</v>
      </c>
      <c r="D85">
        <v>1.7155030118784415E-2</v>
      </c>
    </row>
    <row r="86" spans="2:4" x14ac:dyDescent="0.35">
      <c r="B86">
        <v>14</v>
      </c>
      <c r="C86">
        <v>-1.8818242055449946E-2</v>
      </c>
      <c r="D86">
        <v>2.5818242055449945E-2</v>
      </c>
    </row>
    <row r="87" spans="2:4" x14ac:dyDescent="0.35">
      <c r="B87">
        <v>15</v>
      </c>
      <c r="C87">
        <v>2.3410323502873059E-2</v>
      </c>
      <c r="D87">
        <v>-1.641032350287306E-2</v>
      </c>
    </row>
    <row r="88" spans="2:4" x14ac:dyDescent="0.35">
      <c r="B88">
        <v>16</v>
      </c>
      <c r="C88">
        <v>-5.8696602754595636E-4</v>
      </c>
      <c r="D88">
        <v>8.5869660275459565E-3</v>
      </c>
    </row>
    <row r="89" spans="2:4" x14ac:dyDescent="0.35">
      <c r="B89">
        <v>17</v>
      </c>
      <c r="C89">
        <v>-1.9397998473030004E-2</v>
      </c>
      <c r="D89">
        <v>2.8397998473030005E-2</v>
      </c>
    </row>
    <row r="90" spans="2:4" x14ac:dyDescent="0.35">
      <c r="B90">
        <v>18</v>
      </c>
      <c r="C90">
        <v>-2.5364508049610251E-2</v>
      </c>
      <c r="D90">
        <v>3.5364508049610249E-2</v>
      </c>
    </row>
    <row r="91" spans="2:4" x14ac:dyDescent="0.35">
      <c r="B91">
        <v>19</v>
      </c>
      <c r="C91">
        <v>5.3863079871075553E-2</v>
      </c>
      <c r="D91">
        <v>-4.2863079871075557E-2</v>
      </c>
    </row>
    <row r="92" spans="2:4" x14ac:dyDescent="0.35">
      <c r="B92">
        <v>20</v>
      </c>
      <c r="C92">
        <v>-4.0429451529233149E-2</v>
      </c>
      <c r="D92">
        <v>5.2429451529233145E-2</v>
      </c>
    </row>
    <row r="93" spans="2:4" x14ac:dyDescent="0.35">
      <c r="B93">
        <v>21</v>
      </c>
      <c r="C93">
        <v>4.1869738806727098E-2</v>
      </c>
      <c r="D93">
        <v>-2.9869738806727098E-2</v>
      </c>
    </row>
    <row r="94" spans="2:4" x14ac:dyDescent="0.35">
      <c r="B94">
        <v>22</v>
      </c>
      <c r="C94">
        <v>-1.7203840703466124E-3</v>
      </c>
      <c r="D94">
        <v>1.6720384070346612E-2</v>
      </c>
    </row>
    <row r="95" spans="2:4" x14ac:dyDescent="0.35">
      <c r="B95">
        <v>23</v>
      </c>
      <c r="C95">
        <v>3.058017537567001E-3</v>
      </c>
      <c r="D95">
        <v>1.4941982462433001E-2</v>
      </c>
    </row>
    <row r="96" spans="2:4" x14ac:dyDescent="0.35">
      <c r="B96">
        <v>24</v>
      </c>
      <c r="C96">
        <v>3.4376327393272441E-2</v>
      </c>
      <c r="D96">
        <v>-1.5376327393272441E-2</v>
      </c>
    </row>
    <row r="97" spans="2:5" x14ac:dyDescent="0.35">
      <c r="B97">
        <v>25</v>
      </c>
      <c r="C97">
        <v>2.5169520357339385E-2</v>
      </c>
      <c r="D97">
        <v>-6.169520357339385E-3</v>
      </c>
    </row>
    <row r="98" spans="2:5" x14ac:dyDescent="0.35">
      <c r="B98">
        <v>26</v>
      </c>
      <c r="C98">
        <v>2.6472596341342733E-2</v>
      </c>
      <c r="D98">
        <v>-7.4725963413427299E-3</v>
      </c>
    </row>
    <row r="99" spans="2:5" x14ac:dyDescent="0.35">
      <c r="B99">
        <v>27</v>
      </c>
      <c r="C99">
        <v>5.3570825820002443E-2</v>
      </c>
      <c r="D99">
        <v>-3.357082582000244E-2</v>
      </c>
    </row>
    <row r="100" spans="2:5" x14ac:dyDescent="0.35">
      <c r="B100">
        <v>28</v>
      </c>
      <c r="C100">
        <v>2.7642076264145003E-2</v>
      </c>
      <c r="D100">
        <v>-5.6420762641450038E-3</v>
      </c>
    </row>
    <row r="101" spans="2:5" x14ac:dyDescent="0.35">
      <c r="B101">
        <v>29</v>
      </c>
      <c r="C101">
        <v>6.473475297945229E-2</v>
      </c>
      <c r="D101">
        <v>-4.2734752979452291E-2</v>
      </c>
    </row>
    <row r="102" spans="2:5" x14ac:dyDescent="0.35">
      <c r="B102">
        <v>30</v>
      </c>
      <c r="C102">
        <v>6.0563697341875042E-2</v>
      </c>
      <c r="D102">
        <v>-3.4563697341875046E-2</v>
      </c>
    </row>
    <row r="103" spans="2:5" x14ac:dyDescent="0.35">
      <c r="B103">
        <v>31</v>
      </c>
      <c r="C103">
        <v>7.71344282849592E-2</v>
      </c>
      <c r="D103">
        <v>-5.0134428284959204E-2</v>
      </c>
    </row>
    <row r="104" spans="2:5" x14ac:dyDescent="0.35">
      <c r="B104">
        <v>32</v>
      </c>
      <c r="C104">
        <v>4.6581719132485419E-2</v>
      </c>
      <c r="D104">
        <v>-1.9581719132485416E-2</v>
      </c>
    </row>
    <row r="105" spans="2:5" x14ac:dyDescent="0.35">
      <c r="B105">
        <v>33</v>
      </c>
      <c r="C105">
        <v>6.4652747491832419E-2</v>
      </c>
      <c r="D105">
        <v>-1.1652747491832413E-2</v>
      </c>
    </row>
    <row r="106" spans="2:5" x14ac:dyDescent="0.35">
      <c r="B106">
        <v>34</v>
      </c>
      <c r="C106">
        <v>0.19578079323978495</v>
      </c>
      <c r="D106">
        <v>-5.5780793239784937E-2</v>
      </c>
    </row>
    <row r="107" spans="2:5" ht="15" thickBot="1" x14ac:dyDescent="0.4">
      <c r="B107" s="8">
        <v>35</v>
      </c>
      <c r="C107" s="8">
        <v>0.19143690163968044</v>
      </c>
      <c r="D107" s="8">
        <v>0.20056309836031957</v>
      </c>
    </row>
    <row r="108" spans="2:5" ht="15" thickBot="1" x14ac:dyDescent="0.4">
      <c r="B108" s="8">
        <v>35</v>
      </c>
      <c r="C108" s="8">
        <v>0.19678229032700187</v>
      </c>
      <c r="D108" s="8">
        <v>0.19521770967299815</v>
      </c>
      <c r="E108" s="2">
        <f t="shared" ref="E108" si="0">ABS(D108)/C38</f>
        <v>0.49800436141070953</v>
      </c>
    </row>
  </sheetData>
  <conditionalFormatting sqref="B4:C38">
    <cfRule type="cellIs" dxfId="46" priority="1" operator="equal">
      <formula>0</formula>
    </cfRule>
  </conditionalFormatting>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91AEC-2F60-4FAF-8C6D-2C7B06C97E88}">
  <dimension ref="B1:K108"/>
  <sheetViews>
    <sheetView topLeftCell="A32" workbookViewId="0">
      <selection activeCell="B36" sqref="B36"/>
    </sheetView>
  </sheetViews>
  <sheetFormatPr defaultRowHeight="14.5" x14ac:dyDescent="0.35"/>
  <cols>
    <col min="2" max="2" width="11.36328125" customWidth="1"/>
    <col min="3" max="3" width="15.1796875" customWidth="1"/>
    <col min="4" max="4" width="15.26953125" bestFit="1" customWidth="1"/>
    <col min="5" max="5" width="13.3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95</v>
      </c>
    </row>
    <row r="3" spans="2:11" ht="48" x14ac:dyDescent="0.35">
      <c r="C3" s="1" t="s">
        <v>91</v>
      </c>
      <c r="D3" s="1" t="s">
        <v>35</v>
      </c>
      <c r="E3" s="1" t="s">
        <v>37</v>
      </c>
      <c r="F3" s="1" t="s">
        <v>39</v>
      </c>
      <c r="G3" s="1" t="s">
        <v>40</v>
      </c>
      <c r="H3" s="1" t="s">
        <v>41</v>
      </c>
      <c r="I3" s="1" t="s">
        <v>42</v>
      </c>
      <c r="J3" s="1" t="s">
        <v>43</v>
      </c>
      <c r="K3" s="1" t="s">
        <v>45</v>
      </c>
    </row>
    <row r="4" spans="2:11" x14ac:dyDescent="0.35">
      <c r="B4" t="s">
        <v>7</v>
      </c>
      <c r="C4" s="14">
        <f>LN(VLOOKUP($B4,'[1]Dati finali'!$B$4:$R$40,'[1]Dati finali'!$R$42,FALSE))</f>
        <v>-4.6748080413474105</v>
      </c>
      <c r="D4" s="2">
        <f>VLOOKUP($B4,'[1]Dati finali'!$B$4:$O$40,'[1]Dati finali'!C$42,FALSE)</f>
        <v>0.27800000000000002</v>
      </c>
      <c r="E4" s="5">
        <f>VLOOKUP($B4,'[1]Dati finali'!$B$4:$O$40,'[1]Dati finali'!E$42,FALSE)</f>
        <v>9.69E-2</v>
      </c>
      <c r="F4" s="5">
        <f>VLOOKUP($B4,'[1]Dati finali'!$B$4:$O$40,'[1]Dati finali'!G$42,FALSE)</f>
        <v>0.97368421052631593</v>
      </c>
      <c r="G4" s="2">
        <f>VLOOKUP($B4,'[1]Dati finali'!$B$4:$O$40,'[1]Dati finali'!H$42,FALSE)</f>
        <v>0.15651982378854626</v>
      </c>
      <c r="H4" s="4">
        <f>VLOOKUP($B4,'[1]Dati finali'!$B$4:$O$40,'[1]Dati finali'!I$42,FALSE)</f>
        <v>0.74668999999999996</v>
      </c>
      <c r="I4">
        <f>VLOOKUP($B4,'[1]Dati finali'!$B$4:$O$40,'[1]Dati finali'!J$42,FALSE)</f>
        <v>18375.433481661283</v>
      </c>
      <c r="J4">
        <f>VLOOKUP($B4,'[1]Dati finali'!$B$4:$O$40,'[1]Dati finali'!K$42,FALSE)</f>
        <v>33</v>
      </c>
      <c r="K4" s="7">
        <f>VLOOKUP($B4,'[1]Dati finali'!$B$4:$O$40,'[1]Dati finali'!L$42,FALSE)</f>
        <v>4747.1506650000001</v>
      </c>
    </row>
    <row r="5" spans="2:11" x14ac:dyDescent="0.35">
      <c r="B5" t="s">
        <v>28</v>
      </c>
      <c r="C5" s="14">
        <f>LN(VLOOKUP($B5,'[1]Dati finali'!$B$4:$R$40,'[1]Dati finali'!$R$42,FALSE))</f>
        <v>-4.435860451892669</v>
      </c>
      <c r="D5" s="2">
        <f>VLOOKUP($B5,'[1]Dati finali'!$B$4:$O$40,'[1]Dati finali'!C$42,FALSE)</f>
        <v>0.17600000000000002</v>
      </c>
      <c r="E5" s="5">
        <f>VLOOKUP($B5,'[1]Dati finali'!$B$4:$O$40,'[1]Dati finali'!E$42,FALSE)</f>
        <v>0.12434999999999999</v>
      </c>
      <c r="F5" s="5">
        <f>VLOOKUP($B5,'[1]Dati finali'!$B$4:$O$40,'[1]Dati finali'!G$42,FALSE)</f>
        <v>1.0175438596491229</v>
      </c>
      <c r="G5" s="2">
        <f>VLOOKUP($B5,'[1]Dati finali'!$B$4:$O$40,'[1]Dati finali'!H$42,FALSE)</f>
        <v>0.41427188940092169</v>
      </c>
      <c r="H5" s="4">
        <f>VLOOKUP($B5,'[1]Dati finali'!$B$4:$O$40,'[1]Dati finali'!I$42,FALSE)</f>
        <v>0.53935999999999995</v>
      </c>
      <c r="I5">
        <f>VLOOKUP($B5,'[1]Dati finali'!$B$4:$O$40,'[1]Dati finali'!J$42,FALSE)</f>
        <v>23383.132051156193</v>
      </c>
      <c r="J5">
        <f>VLOOKUP($B5,'[1]Dati finali'!$B$4:$O$40,'[1]Dati finali'!K$42,FALSE)</f>
        <v>34</v>
      </c>
      <c r="K5" s="7">
        <f>VLOOKUP($B5,'[1]Dati finali'!$B$4:$O$40,'[1]Dati finali'!L$42,FALSE)</f>
        <v>4935.9262470000003</v>
      </c>
    </row>
    <row r="6" spans="2:11" x14ac:dyDescent="0.35">
      <c r="B6" t="s">
        <v>21</v>
      </c>
      <c r="C6" s="14">
        <f>LN(VLOOKUP($B6,'[1]Dati finali'!$B$4:$R$40,'[1]Dati finali'!$R$42,FALSE))</f>
        <v>-4.0554060677447836</v>
      </c>
      <c r="D6" s="2">
        <f>VLOOKUP($B6,'[1]Dati finali'!$B$4:$O$40,'[1]Dati finali'!C$42,FALSE)</f>
        <v>0.40299999999999997</v>
      </c>
      <c r="E6" s="5">
        <f>VLOOKUP($B6,'[1]Dati finali'!$B$4:$O$40,'[1]Dati finali'!E$42,FALSE)</f>
        <v>0.11115</v>
      </c>
      <c r="F6" s="5">
        <f>VLOOKUP($B6,'[1]Dati finali'!$B$4:$O$40,'[1]Dati finali'!G$42,FALSE)</f>
        <v>1.0175438596491229</v>
      </c>
      <c r="G6" s="2">
        <f>VLOOKUP($B6,'[1]Dati finali'!$B$4:$O$40,'[1]Dati finali'!H$42,FALSE)</f>
        <v>0.48558139534883721</v>
      </c>
      <c r="H6" s="4">
        <f>VLOOKUP($B6,'[1]Dati finali'!$B$4:$O$40,'[1]Dati finali'!I$42,FALSE)</f>
        <v>0.67516000000000009</v>
      </c>
      <c r="I6">
        <f>VLOOKUP($B6,'[1]Dati finali'!$B$4:$O$40,'[1]Dati finali'!J$42,FALSE)</f>
        <v>28945.214455971793</v>
      </c>
      <c r="J6">
        <f>VLOOKUP($B6,'[1]Dati finali'!$B$4:$O$40,'[1]Dati finali'!K$42,FALSE)</f>
        <v>23</v>
      </c>
      <c r="K6" s="7">
        <f>VLOOKUP($B6,'[1]Dati finali'!$B$4:$O$40,'[1]Dati finali'!L$42,FALSE)</f>
        <v>6066.7289979999996</v>
      </c>
    </row>
    <row r="7" spans="2:11" x14ac:dyDescent="0.35">
      <c r="B7" t="s">
        <v>26</v>
      </c>
      <c r="C7" s="14">
        <f>LN(VLOOKUP($B7,'[1]Dati finali'!$B$4:$R$40,'[1]Dati finali'!$R$42,FALSE))</f>
        <v>-4.3813906693328919</v>
      </c>
      <c r="D7" s="2">
        <f>VLOOKUP($B7,'[1]Dati finali'!$B$4:$O$40,'[1]Dati finali'!C$42,FALSE)</f>
        <v>0.29899999999999999</v>
      </c>
      <c r="E7" s="5">
        <f>VLOOKUP($B7,'[1]Dati finali'!$B$4:$O$40,'[1]Dati finali'!E$42,FALSE)</f>
        <v>0.1454</v>
      </c>
      <c r="F7" s="5">
        <f>VLOOKUP($B7,'[1]Dati finali'!$B$4:$O$40,'[1]Dati finali'!G$42,FALSE)</f>
        <v>0.93859649122807032</v>
      </c>
      <c r="G7" s="2">
        <f>VLOOKUP($B7,'[1]Dati finali'!$B$4:$O$40,'[1]Dati finali'!H$42,FALSE)</f>
        <v>0.13689675870348139</v>
      </c>
      <c r="H7" s="4">
        <f>VLOOKUP($B7,'[1]Dati finali'!$B$4:$O$40,'[1]Dati finali'!I$42,FALSE)</f>
        <v>0.60104999999999997</v>
      </c>
      <c r="I7">
        <f>VLOOKUP($B7,'[1]Dati finali'!$B$4:$O$40,'[1]Dati finali'!J$42,FALSE)</f>
        <v>25545.694362817598</v>
      </c>
      <c r="J7">
        <f>VLOOKUP($B7,'[1]Dati finali'!$B$4:$O$40,'[1]Dati finali'!K$42,FALSE)</f>
        <v>38</v>
      </c>
      <c r="K7" s="7">
        <f>VLOOKUP($B7,'[1]Dati finali'!$B$4:$O$40,'[1]Dati finali'!L$42,FALSE)</f>
        <v>5798.3715529999999</v>
      </c>
    </row>
    <row r="8" spans="2:11" x14ac:dyDescent="0.35">
      <c r="B8" t="s">
        <v>11</v>
      </c>
      <c r="C8" s="14">
        <f>LN(VLOOKUP($B8,'[1]Dati finali'!$B$4:$R$40,'[1]Dati finali'!$R$42,FALSE))</f>
        <v>-3.9238603589985575</v>
      </c>
      <c r="D8" s="2">
        <f>VLOOKUP($B8,'[1]Dati finali'!$B$4:$O$40,'[1]Dati finali'!C$42,FALSE)</f>
        <v>0.39700000000000002</v>
      </c>
      <c r="E8" s="5">
        <f>VLOOKUP($B8,'[1]Dati finali'!$B$4:$O$40,'[1]Dati finali'!E$42,FALSE)</f>
        <v>0.1263</v>
      </c>
      <c r="F8" s="5">
        <f>VLOOKUP($B8,'[1]Dati finali'!$B$4:$O$40,'[1]Dati finali'!G$42,FALSE)</f>
        <v>1</v>
      </c>
      <c r="G8" s="2">
        <f>VLOOKUP($B8,'[1]Dati finali'!$B$4:$O$40,'[1]Dati finali'!H$42,FALSE)</f>
        <v>0.12391056910569105</v>
      </c>
      <c r="H8" s="4">
        <f>VLOOKUP($B8,'[1]Dati finali'!$B$4:$O$40,'[1]Dati finali'!I$42,FALSE)</f>
        <v>0.68716999999999995</v>
      </c>
      <c r="I8">
        <f>VLOOKUP($B8,'[1]Dati finali'!$B$4:$O$40,'[1]Dati finali'!J$42,FALSE)</f>
        <v>27843.887608341538</v>
      </c>
      <c r="J8">
        <f>VLOOKUP($B8,'[1]Dati finali'!$B$4:$O$40,'[1]Dati finali'!K$42,FALSE)</f>
        <v>8</v>
      </c>
      <c r="K8" s="7">
        <f>VLOOKUP($B8,'[1]Dati finali'!$B$4:$O$40,'[1]Dati finali'!L$42,FALSE)</f>
        <v>6592.3394420000004</v>
      </c>
    </row>
    <row r="9" spans="2:11" x14ac:dyDescent="0.35">
      <c r="B9" t="s">
        <v>20</v>
      </c>
      <c r="C9" s="14">
        <f>LN(VLOOKUP($B9,'[1]Dati finali'!$B$4:$R$40,'[1]Dati finali'!$R$42,FALSE))</f>
        <v>-3.3081447455840269</v>
      </c>
      <c r="D9" s="2">
        <f>VLOOKUP($B9,'[1]Dati finali'!$B$4:$O$40,'[1]Dati finali'!C$42,FALSE)</f>
        <v>0.33899999999999997</v>
      </c>
      <c r="E9" s="5">
        <f>VLOOKUP($B9,'[1]Dati finali'!$B$4:$O$40,'[1]Dati finali'!E$42,FALSE)</f>
        <v>0.15839999999999999</v>
      </c>
      <c r="F9" s="5">
        <f>VLOOKUP($B9,'[1]Dati finali'!$B$4:$O$40,'[1]Dati finali'!G$42,FALSE)</f>
        <v>1.0175438596491229</v>
      </c>
      <c r="G9" s="2">
        <f>VLOOKUP($B9,'[1]Dati finali'!$B$4:$O$40,'[1]Dati finali'!H$42,FALSE)</f>
        <v>0.54400000000000004</v>
      </c>
      <c r="H9" s="4">
        <f>VLOOKUP($B9,'[1]Dati finali'!$B$4:$O$40,'[1]Dati finali'!I$42,FALSE)</f>
        <v>0.68075000000000008</v>
      </c>
      <c r="I9">
        <f>VLOOKUP($B9,'[1]Dati finali'!$B$4:$O$40,'[1]Dati finali'!J$42,FALSE)</f>
        <v>24735.816612986935</v>
      </c>
      <c r="J9">
        <f>VLOOKUP($B9,'[1]Dati finali'!$B$4:$O$40,'[1]Dati finali'!K$42,FALSE)</f>
        <v>22</v>
      </c>
      <c r="K9" s="7">
        <f>VLOOKUP($B9,'[1]Dati finali'!$B$4:$O$40,'[1]Dati finali'!L$42,FALSE)</f>
        <v>6316.579033</v>
      </c>
    </row>
    <row r="10" spans="2:11" x14ac:dyDescent="0.35">
      <c r="B10" t="s">
        <v>9</v>
      </c>
      <c r="C10" s="14">
        <f>LN(VLOOKUP($B10,'[1]Dati finali'!$B$4:$R$40,'[1]Dati finali'!$R$42,FALSE))</f>
        <v>-3.3042110163524763</v>
      </c>
      <c r="D10" s="2">
        <f>VLOOKUP($B10,'[1]Dati finali'!$B$4:$O$40,'[1]Dati finali'!C$42,FALSE)</f>
        <v>0.23899999999999999</v>
      </c>
      <c r="E10" s="5">
        <f>VLOOKUP($B10,'[1]Dati finali'!$B$4:$O$40,'[1]Dati finali'!E$42,FALSE)</f>
        <v>0.14629999999999999</v>
      </c>
      <c r="F10" s="5">
        <f>VLOOKUP($B10,'[1]Dati finali'!$B$4:$O$40,'[1]Dati finali'!G$42,FALSE)</f>
        <v>1.0263157894736843</v>
      </c>
      <c r="G10" s="2">
        <f>VLOOKUP($B10,'[1]Dati finali'!$B$4:$O$40,'[1]Dati finali'!H$42,FALSE)</f>
        <v>0.1126530612244898</v>
      </c>
      <c r="H10" s="4">
        <f>VLOOKUP($B10,'[1]Dati finali'!$B$4:$O$40,'[1]Dati finali'!I$42,FALSE)</f>
        <v>0.73675000000000002</v>
      </c>
      <c r="I10">
        <f>VLOOKUP($B10,'[1]Dati finali'!$B$4:$O$40,'[1]Dati finali'!J$42,FALSE)</f>
        <v>31866.010828482387</v>
      </c>
      <c r="J10">
        <f>VLOOKUP($B10,'[1]Dati finali'!$B$4:$O$40,'[1]Dati finali'!K$42,FALSE)</f>
        <v>27</v>
      </c>
      <c r="K10" s="7">
        <f>VLOOKUP($B10,'[1]Dati finali'!$B$4:$O$40,'[1]Dati finali'!L$42,FALSE)</f>
        <v>5561.476705</v>
      </c>
    </row>
    <row r="11" spans="2:11" x14ac:dyDescent="0.35">
      <c r="B11" t="s">
        <v>29</v>
      </c>
      <c r="C11" s="14">
        <f>LN(VLOOKUP($B11,'[1]Dati finali'!$B$4:$R$40,'[1]Dati finali'!$R$42,FALSE))</f>
        <v>-3.2591802347469283</v>
      </c>
      <c r="D11" s="2">
        <f>VLOOKUP($B11,'[1]Dati finali'!$B$4:$O$40,'[1]Dati finali'!C$42,FALSE)</f>
        <v>0.23100000000000001</v>
      </c>
      <c r="E11" s="5">
        <f>VLOOKUP($B11,'[1]Dati finali'!$B$4:$O$40,'[1]Dati finali'!E$42,FALSE)</f>
        <v>0.14384999999999998</v>
      </c>
      <c r="F11" s="5">
        <f>VLOOKUP($B11,'[1]Dati finali'!$B$4:$O$40,'[1]Dati finali'!G$42,FALSE)</f>
        <v>1.1578947368421053</v>
      </c>
      <c r="G11" s="2">
        <f>VLOOKUP($B11,'[1]Dati finali'!$B$4:$O$40,'[1]Dati finali'!H$42,FALSE)</f>
        <v>0.24461254612546127</v>
      </c>
      <c r="H11" s="4">
        <f>VLOOKUP($B11,'[1]Dati finali'!$B$4:$O$40,'[1]Dati finali'!I$42,FALSE)</f>
        <v>0.53750999999999993</v>
      </c>
      <c r="I11">
        <f>VLOOKUP($B11,'[1]Dati finali'!$B$4:$O$40,'[1]Dati finali'!J$42,FALSE)</f>
        <v>27733.754503235035</v>
      </c>
      <c r="J11">
        <f>VLOOKUP($B11,'[1]Dati finali'!$B$4:$O$40,'[1]Dati finali'!K$42,FALSE)</f>
        <v>24</v>
      </c>
      <c r="K11" s="7">
        <f>VLOOKUP($B11,'[1]Dati finali'!$B$4:$O$40,'[1]Dati finali'!L$42,FALSE)</f>
        <v>5348.64149</v>
      </c>
    </row>
    <row r="12" spans="2:11" x14ac:dyDescent="0.35">
      <c r="B12" t="s">
        <v>19</v>
      </c>
      <c r="C12" s="14">
        <f>LN(VLOOKUP($B12,'[1]Dati finali'!$B$4:$R$40,'[1]Dati finali'!$R$42,FALSE))</f>
        <v>-3.432080166943432</v>
      </c>
      <c r="D12" s="2">
        <f>VLOOKUP($B12,'[1]Dati finali'!$B$4:$O$40,'[1]Dati finali'!C$42,FALSE)</f>
        <v>0.187</v>
      </c>
      <c r="E12" s="5">
        <f>VLOOKUP($B12,'[1]Dati finali'!$B$4:$O$40,'[1]Dati finali'!E$42,FALSE)</f>
        <v>0.21060000000000001</v>
      </c>
      <c r="F12" s="5">
        <f>VLOOKUP($B12,'[1]Dati finali'!$B$4:$O$40,'[1]Dati finali'!G$42,FALSE)</f>
        <v>1.4122807017543861</v>
      </c>
      <c r="G12" s="2">
        <f>VLOOKUP($B12,'[1]Dati finali'!$B$4:$O$40,'[1]Dati finali'!H$42,FALSE)</f>
        <v>0.37279399585921325</v>
      </c>
      <c r="H12" s="4">
        <f>VLOOKUP($B12,'[1]Dati finali'!$B$4:$O$40,'[1]Dati finali'!I$42,FALSE)</f>
        <v>0.70144000000000006</v>
      </c>
      <c r="I12">
        <f>VLOOKUP($B12,'[1]Dati finali'!$B$4:$O$40,'[1]Dati finali'!J$42,FALSE)</f>
        <v>34585.035786649052</v>
      </c>
      <c r="J12">
        <f>VLOOKUP($B12,'[1]Dati finali'!$B$4:$O$40,'[1]Dati finali'!K$42,FALSE)</f>
        <v>29</v>
      </c>
      <c r="K12" s="7">
        <f>VLOOKUP($B12,'[1]Dati finali'!$B$4:$O$40,'[1]Dati finali'!L$42,FALSE)</f>
        <v>4652.762874</v>
      </c>
    </row>
    <row r="13" spans="2:11" x14ac:dyDescent="0.35">
      <c r="B13" t="s">
        <v>8</v>
      </c>
      <c r="C13" s="14">
        <f>LN(VLOOKUP($B13,'[1]Dati finali'!$B$4:$R$40,'[1]Dati finali'!$R$42,FALSE))</f>
        <v>-3.2886995026551538</v>
      </c>
      <c r="D13" s="2">
        <f>VLOOKUP($B13,'[1]Dati finali'!$B$4:$O$40,'[1]Dati finali'!C$42,FALSE)</f>
        <v>0.42499999999999999</v>
      </c>
      <c r="E13" s="5">
        <f>VLOOKUP($B13,'[1]Dati finali'!$B$4:$O$40,'[1]Dati finali'!E$42,FALSE)</f>
        <v>0.18445</v>
      </c>
      <c r="F13" s="5">
        <f>VLOOKUP($B13,'[1]Dati finali'!$B$4:$O$40,'[1]Dati finali'!G$42,FALSE)</f>
        <v>1.0789473684210527</v>
      </c>
      <c r="G13" s="2">
        <f>VLOOKUP($B13,'[1]Dati finali'!$B$4:$O$40,'[1]Dati finali'!H$42,FALSE)</f>
        <v>8.6530612244897956E-2</v>
      </c>
      <c r="H13" s="4">
        <f>VLOOKUP($B13,'[1]Dati finali'!$B$4:$O$40,'[1]Dati finali'!I$42,FALSE)</f>
        <v>0.66835999999999995</v>
      </c>
      <c r="I13">
        <f>VLOOKUP($B13,'[1]Dati finali'!$B$4:$O$40,'[1]Dati finali'!J$42,FALSE)</f>
        <v>30266.202047392988</v>
      </c>
      <c r="J13">
        <f>VLOOKUP($B13,'[1]Dati finali'!$B$4:$O$40,'[1]Dati finali'!K$42,FALSE)</f>
        <v>40</v>
      </c>
      <c r="K13" s="7">
        <f>VLOOKUP($B13,'[1]Dati finali'!$B$4:$O$40,'[1]Dati finali'!L$42,FALSE)</f>
        <v>3905.06351</v>
      </c>
    </row>
    <row r="14" spans="2:11" x14ac:dyDescent="0.35">
      <c r="B14" t="s">
        <v>23</v>
      </c>
      <c r="C14" s="14">
        <f>LN(VLOOKUP($B14,'[1]Dati finali'!$B$4:$R$40,'[1]Dati finali'!$R$42,FALSE))</f>
        <v>-2.2714641545862242</v>
      </c>
      <c r="D14" s="2">
        <f>VLOOKUP($B14,'[1]Dati finali'!$B$4:$O$40,'[1]Dati finali'!C$42,FALSE)</f>
        <v>0.23899999999999999</v>
      </c>
      <c r="E14" s="5">
        <f>VLOOKUP($B14,'[1]Dati finali'!$B$4:$O$40,'[1]Dati finali'!E$42,FALSE)</f>
        <v>0.1313</v>
      </c>
      <c r="F14" s="5">
        <f>VLOOKUP($B14,'[1]Dati finali'!$B$4:$O$40,'[1]Dati finali'!G$42,FALSE)</f>
        <v>1.192982456140351</v>
      </c>
      <c r="G14" s="2">
        <f>VLOOKUP($B14,'[1]Dati finali'!$B$4:$O$40,'[1]Dati finali'!H$42,FALSE)</f>
        <v>0.16675000000000001</v>
      </c>
      <c r="H14" s="4">
        <f>VLOOKUP($B14,'[1]Dati finali'!$B$4:$O$40,'[1]Dati finali'!I$42,FALSE)</f>
        <v>0.94546000000000008</v>
      </c>
      <c r="I14">
        <f>VLOOKUP($B14,'[1]Dati finali'!$B$4:$O$40,'[1]Dati finali'!J$42,FALSE)</f>
        <v>35994.860216078843</v>
      </c>
      <c r="J14">
        <f>VLOOKUP($B14,'[1]Dati finali'!$B$4:$O$40,'[1]Dati finali'!K$42,FALSE)</f>
        <v>9</v>
      </c>
      <c r="K14" s="7">
        <f>VLOOKUP($B14,'[1]Dati finali'!$B$4:$O$40,'[1]Dati finali'!L$42,FALSE)</f>
        <v>3986.496114</v>
      </c>
    </row>
    <row r="15" spans="2:11" x14ac:dyDescent="0.35">
      <c r="B15" t="s">
        <v>16</v>
      </c>
      <c r="C15" s="14">
        <f>LN(VLOOKUP($B15,'[1]Dati finali'!$B$4:$R$40,'[1]Dati finali'!$R$42,FALSE))</f>
        <v>-2.5641447637637311</v>
      </c>
      <c r="D15" s="2">
        <f>VLOOKUP($B15,'[1]Dati finali'!$B$4:$O$40,'[1]Dati finali'!C$42,FALSE)</f>
        <v>0.24100000000000002</v>
      </c>
      <c r="E15" s="5">
        <f>VLOOKUP($B15,'[1]Dati finali'!$B$4:$O$40,'[1]Dati finali'!E$42,FALSE)</f>
        <v>0.11294999999999999</v>
      </c>
      <c r="F15" s="5">
        <f>VLOOKUP($B15,'[1]Dati finali'!$B$4:$O$40,'[1]Dati finali'!G$42,FALSE)</f>
        <v>1.0350877192982457</v>
      </c>
      <c r="G15" s="2">
        <f>VLOOKUP($B15,'[1]Dati finali'!$B$4:$O$40,'[1]Dati finali'!H$42,FALSE)</f>
        <v>0.10078369905956112</v>
      </c>
      <c r="H15" s="4">
        <f>VLOOKUP($B15,'[1]Dati finali'!$B$4:$O$40,'[1]Dati finali'!I$42,FALSE)</f>
        <v>0.71062000000000003</v>
      </c>
      <c r="I15">
        <f>VLOOKUP($B15,'[1]Dati finali'!$B$4:$O$40,'[1]Dati finali'!J$42,FALSE)</f>
        <v>24656.045439859558</v>
      </c>
      <c r="J15">
        <f>VLOOKUP($B15,'[1]Dati finali'!$B$4:$O$40,'[1]Dati finali'!K$42,FALSE)</f>
        <v>28</v>
      </c>
      <c r="K15" s="7">
        <f>VLOOKUP($B15,'[1]Dati finali'!$B$4:$O$40,'[1]Dati finali'!L$42,FALSE)</f>
        <v>5272.761109</v>
      </c>
    </row>
    <row r="16" spans="2:11" x14ac:dyDescent="0.35">
      <c r="B16" t="s">
        <v>31</v>
      </c>
      <c r="C16" s="14">
        <f>LN(VLOOKUP($B16,'[1]Dati finali'!$B$4:$R$40,'[1]Dati finali'!$R$42,FALSE))</f>
        <v>-2.4749084495918345</v>
      </c>
      <c r="D16" s="2">
        <f>VLOOKUP($B16,'[1]Dati finali'!$B$4:$O$40,'[1]Dati finali'!C$42,FALSE)</f>
        <v>0.36399999999999999</v>
      </c>
      <c r="E16" s="5">
        <f>VLOOKUP($B16,'[1]Dati finali'!$B$4:$O$40,'[1]Dati finali'!E$42,FALSE)</f>
        <v>0.22365000000000002</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VLOOKUP($B16,'[1]Dati finali'!$B$4:$O$40,'[1]Dati finali'!K$42,FALSE)</f>
        <v>6</v>
      </c>
      <c r="K16" s="7">
        <f>VLOOKUP($B16,'[1]Dati finali'!$B$4:$O$40,'[1]Dati finali'!L$42,FALSE)</f>
        <v>4488.0469249999996</v>
      </c>
    </row>
    <row r="17" spans="2:11" x14ac:dyDescent="0.35">
      <c r="B17" t="s">
        <v>18</v>
      </c>
      <c r="C17" s="14">
        <f>LN(VLOOKUP($B17,'[1]Dati finali'!$B$4:$R$40,'[1]Dati finali'!$R$42,FALSE))</f>
        <v>-2.0462620931233677</v>
      </c>
      <c r="D17" s="2">
        <f>VLOOKUP($B17,'[1]Dati finali'!$B$4:$O$40,'[1]Dati finali'!C$42,FALSE)</f>
        <v>0.46500000000000002</v>
      </c>
      <c r="E17" s="5">
        <f>VLOOKUP($B17,'[1]Dati finali'!$B$4:$O$40,'[1]Dati finali'!E$42,FALSE)</f>
        <v>0.23299999999999998</v>
      </c>
      <c r="F17" s="5">
        <f>VLOOKUP($B17,'[1]Dati finali'!$B$4:$O$40,'[1]Dati finali'!G$42,FALSE)</f>
        <v>1.2017543859649125</v>
      </c>
      <c r="G17" s="2">
        <f>VLOOKUP($B17,'[1]Dati finali'!$B$4:$O$40,'[1]Dati finali'!H$42,FALSE)</f>
        <v>0.24720394736842105</v>
      </c>
      <c r="H17" s="4">
        <f>VLOOKUP($B17,'[1]Dati finali'!$B$4:$O$40,'[1]Dati finali'!I$42,FALSE)</f>
        <v>0.62946999999999997</v>
      </c>
      <c r="I17">
        <f>VLOOKUP($B17,'[1]Dati finali'!$B$4:$O$40,'[1]Dati finali'!J$42,FALSE)</f>
        <v>66358.098990725048</v>
      </c>
      <c r="J17">
        <f>VLOOKUP($B17,'[1]Dati finali'!$B$4:$O$40,'[1]Dati finali'!K$42,FALSE)</f>
        <v>19</v>
      </c>
      <c r="K17" s="7">
        <f>VLOOKUP($B17,'[1]Dati finali'!$B$4:$O$40,'[1]Dati finali'!L$42,FALSE)</f>
        <v>5924.2219409999998</v>
      </c>
    </row>
    <row r="18" spans="2:11" x14ac:dyDescent="0.35">
      <c r="B18" t="s">
        <v>10</v>
      </c>
      <c r="C18" s="14">
        <f>LN(VLOOKUP($B18,'[1]Dati finali'!$B$4:$R$40,'[1]Dati finali'!$R$42,FALSE))</f>
        <v>-2.1007433154823429</v>
      </c>
      <c r="D18" s="2">
        <f>VLOOKUP($B18,'[1]Dati finali'!$B$4:$O$40,'[1]Dati finali'!C$42,FALSE)</f>
        <v>0.39100000000000001</v>
      </c>
      <c r="E18" s="5">
        <f>VLOOKUP($B18,'[1]Dati finali'!$B$4:$O$40,'[1]Dati finali'!E$42,FALSE)</f>
        <v>0.30295</v>
      </c>
      <c r="F18" s="5">
        <f>VLOOKUP($B18,'[1]Dati finali'!$B$4:$O$40,'[1]Dati finali'!G$42,FALSE)</f>
        <v>1.3596491228070178</v>
      </c>
      <c r="G18" s="2">
        <f>VLOOKUP($B18,'[1]Dati finali'!$B$4:$O$40,'[1]Dati finali'!H$42,FALSE)</f>
        <v>0.60297712418300653</v>
      </c>
      <c r="H18" s="4">
        <f>VLOOKUP($B18,'[1]Dati finali'!$B$4:$O$40,'[1]Dati finali'!I$42,FALSE)</f>
        <v>0.87757000000000007</v>
      </c>
      <c r="I18">
        <f>VLOOKUP($B18,'[1]Dati finali'!$B$4:$O$40,'[1]Dati finali'!J$42,FALSE)</f>
        <v>45056.267280748551</v>
      </c>
      <c r="J18">
        <f>VLOOKUP($B18,'[1]Dati finali'!$B$4:$O$40,'[1]Dati finali'!K$42,FALSE)</f>
        <v>4</v>
      </c>
      <c r="K18" s="7">
        <f>VLOOKUP($B18,'[1]Dati finali'!$B$4:$O$40,'[1]Dati finali'!L$42,FALSE)</f>
        <v>6183.3256810000003</v>
      </c>
    </row>
    <row r="19" spans="2:11" x14ac:dyDescent="0.35">
      <c r="B19" t="s">
        <v>30</v>
      </c>
      <c r="C19" s="14">
        <f>LN(VLOOKUP($B19,'[1]Dati finali'!$B$4:$R$40,'[1]Dati finali'!$R$42,FALSE))</f>
        <v>-1.8166204764661975</v>
      </c>
      <c r="D19" s="2">
        <f>VLOOKUP($B19,'[1]Dati finali'!$B$4:$O$40,'[1]Dati finali'!C$42,FALSE)</f>
        <v>0.32500000000000001</v>
      </c>
      <c r="E19" s="5">
        <f>VLOOKUP($B19,'[1]Dati finali'!$B$4:$O$40,'[1]Dati finali'!E$42,FALSE)</f>
        <v>0.16109999999999999</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VLOOKUP($B19,'[1]Dati finali'!$B$4:$O$40,'[1]Dati finali'!K$42,FALSE)</f>
        <v>5</v>
      </c>
      <c r="K19" s="7">
        <f>VLOOKUP($B19,'[1]Dati finali'!$B$4:$O$40,'[1]Dati finali'!L$42,FALSE)</f>
        <v>5115.4481239999996</v>
      </c>
    </row>
    <row r="20" spans="2:11" x14ac:dyDescent="0.35">
      <c r="B20" t="s">
        <v>3</v>
      </c>
      <c r="C20" s="14">
        <f>LN(VLOOKUP($B20,'[1]Dati finali'!$B$4:$R$40,'[1]Dati finali'!$R$42,FALSE))</f>
        <v>-1.353161265726464</v>
      </c>
      <c r="D20" s="2">
        <f>VLOOKUP($B20,'[1]Dati finali'!$B$4:$O$40,'[1]Dati finali'!C$42,FALSE)</f>
        <v>0.47744723999999999</v>
      </c>
      <c r="E20" s="5">
        <f>VLOOKUP($B20,'[1]Dati finali'!$B$4:$O$40,'[1]Dati finali'!E$42,FALSE)</f>
        <v>9.6491228070175447E-2</v>
      </c>
      <c r="F20" s="5">
        <f>VLOOKUP($B20,'[1]Dati finali'!$B$4:$O$40,'[1]Dati finali'!G$42,FALSE)</f>
        <v>1.0701754385964912</v>
      </c>
      <c r="G20" s="2">
        <f>VLOOKUP($B20,'[1]Dati finali'!$B$4:$O$40,'[1]Dati finali'!H$42,FALSE)</f>
        <v>2.8395721925133691E-2</v>
      </c>
      <c r="H20" s="4">
        <f>VLOOKUP($B20,'[1]Dati finali'!$B$4:$O$40,'[1]Dati finali'!I$42,FALSE)</f>
        <v>0.81503000000000003</v>
      </c>
      <c r="I20">
        <f>VLOOKUP($B20,'[1]Dati finali'!$B$4:$O$40,'[1]Dati finali'!J$42,FALSE)</f>
        <v>33627.430244398442</v>
      </c>
      <c r="J20">
        <f>VLOOKUP($B20,'[1]Dati finali'!$B$4:$O$40,'[1]Dati finali'!K$42,FALSE)</f>
        <v>80</v>
      </c>
      <c r="K20" s="7">
        <f>VLOOKUP($B20,'[1]Dati finali'!$B$4:$O$40,'[1]Dati finali'!L$42,FALSE)</f>
        <v>4166.0179909999997</v>
      </c>
    </row>
    <row r="21" spans="2:11" x14ac:dyDescent="0.35">
      <c r="B21" t="s">
        <v>27</v>
      </c>
      <c r="C21" s="14">
        <f>LN(VLOOKUP($B21,'[1]Dati finali'!$B$4:$R$40,'[1]Dati finali'!$R$42,FALSE))</f>
        <v>-1.7476436116335328</v>
      </c>
      <c r="D21" s="2">
        <f>VLOOKUP($B21,'[1]Dati finali'!$B$4:$O$40,'[1]Dati finali'!C$42,FALSE)</f>
        <v>0.24</v>
      </c>
      <c r="E21" s="5">
        <f>VLOOKUP($B21,'[1]Dati finali'!$B$4:$O$40,'[1]Dati finali'!E$42,FALSE)</f>
        <v>0.22570000000000001</v>
      </c>
      <c r="F21" s="5">
        <f>VLOOKUP($B21,'[1]Dati finali'!$B$4:$O$40,'[1]Dati finali'!G$42,FALSE)</f>
        <v>1.3508771929824563</v>
      </c>
      <c r="G21" s="2">
        <f>VLOOKUP($B21,'[1]Dati finali'!$B$4:$O$40,'[1]Dati finali'!H$42,FALSE)</f>
        <v>0.53502487562189049</v>
      </c>
      <c r="H21" s="4">
        <f>VLOOKUP($B21,'[1]Dati finali'!$B$4:$O$40,'[1]Dati finali'!I$42,FALSE)</f>
        <v>0.64651999999999998</v>
      </c>
      <c r="I21">
        <f>VLOOKUP($B21,'[1]Dati finali'!$B$4:$O$40,'[1]Dati finali'!J$42,FALSE)</f>
        <v>27783.081655469832</v>
      </c>
      <c r="J21">
        <f>VLOOKUP($B21,'[1]Dati finali'!$B$4:$O$40,'[1]Dati finali'!K$42,FALSE)</f>
        <v>7</v>
      </c>
      <c r="K21" s="7">
        <f>VLOOKUP($B21,'[1]Dati finali'!$B$4:$O$40,'[1]Dati finali'!L$42,FALSE)</f>
        <v>4297.4206020000001</v>
      </c>
    </row>
    <row r="22" spans="2:11" x14ac:dyDescent="0.35">
      <c r="B22" t="s">
        <v>2</v>
      </c>
      <c r="C22" s="14">
        <f>LN(VLOOKUP($B22,'[1]Dati finali'!$B$4:$R$40,'[1]Dati finali'!$R$42,FALSE))</f>
        <v>-1.085993836014465</v>
      </c>
      <c r="D22" s="2">
        <f>VLOOKUP($B22,'[1]Dati finali'!$B$4:$O$40,'[1]Dati finali'!C$42,FALSE)</f>
        <v>9.6811743000000006E-2</v>
      </c>
      <c r="E22" s="5">
        <f>VLOOKUP($B22,'[1]Dati finali'!$B$4:$O$40,'[1]Dati finali'!E$42,FALSE)</f>
        <v>6.8241469816272965E-2</v>
      </c>
      <c r="F22" s="5">
        <f>VLOOKUP($B22,'[1]Dati finali'!$B$4:$O$40,'[1]Dati finali'!G$42,FALSE)</f>
        <v>0.8421052631578948</v>
      </c>
      <c r="G22" s="2">
        <f>VLOOKUP($B22,'[1]Dati finali'!$B$4:$O$40,'[1]Dati finali'!H$42,FALSE)</f>
        <v>0.24825304897932565</v>
      </c>
      <c r="H22" s="4">
        <f>VLOOKUP($B22,'[1]Dati finali'!$B$4:$O$40,'[1]Dati finali'!I$42,FALSE)</f>
        <v>0.5796</v>
      </c>
      <c r="I22">
        <f>VLOOKUP($B22,'[1]Dati finali'!$B$4:$O$40,'[1]Dati finali'!J$42,FALSE)</f>
        <v>14742.756017137894</v>
      </c>
      <c r="J22">
        <f>VLOOKUP($B22,'[1]Dati finali'!$B$4:$O$40,'[1]Dati finali'!K$42,FALSE)</f>
        <v>109</v>
      </c>
      <c r="K22" s="7">
        <f>VLOOKUP($B22,'[1]Dati finali'!$B$4:$O$40,'[1]Dati finali'!L$42,FALSE)</f>
        <v>4432.5246950000001</v>
      </c>
    </row>
    <row r="23" spans="2:11" x14ac:dyDescent="0.35">
      <c r="B23" t="s">
        <v>4</v>
      </c>
      <c r="C23" s="14">
        <f>LN(VLOOKUP($B23,'[1]Dati finali'!$B$4:$R$40,'[1]Dati finali'!$R$42,FALSE))</f>
        <v>-1.946587086416631</v>
      </c>
      <c r="D23" s="2">
        <f>VLOOKUP($B23,'[1]Dati finali'!$B$4:$O$40,'[1]Dati finali'!C$42,FALSE)</f>
        <v>0.51440529000000002</v>
      </c>
      <c r="E23" s="5">
        <f>VLOOKUP($B23,'[1]Dati finali'!$B$4:$O$40,'[1]Dati finali'!E$42,FALSE)</f>
        <v>0.22807017543859651</v>
      </c>
      <c r="F23" s="5">
        <f>VLOOKUP($B23,'[1]Dati finali'!$B$4:$O$40,'[1]Dati finali'!G$42,FALSE)</f>
        <v>0.92982456140350889</v>
      </c>
      <c r="G23" s="2">
        <f>VLOOKUP($B23,'[1]Dati finali'!$B$4:$O$40,'[1]Dati finali'!H$42,FALSE)</f>
        <v>0.15845754764042702</v>
      </c>
      <c r="H23" s="4">
        <f>VLOOKUP($B23,'[1]Dati finali'!$B$4:$O$40,'[1]Dati finali'!I$42,FALSE)</f>
        <v>0.91535</v>
      </c>
      <c r="I23">
        <f>VLOOKUP($B23,'[1]Dati finali'!$B$4:$O$40,'[1]Dati finali'!J$42,FALSE)</f>
        <v>37964.025726503154</v>
      </c>
      <c r="J23">
        <f>VLOOKUP($B23,'[1]Dati finali'!$B$4:$O$40,'[1]Dati finali'!K$42,FALSE)</f>
        <v>39</v>
      </c>
      <c r="K23" s="7">
        <f>VLOOKUP($B23,'[1]Dati finali'!$B$4:$O$40,'[1]Dati finali'!L$42,FALSE)</f>
        <v>3958.7349989999998</v>
      </c>
    </row>
    <row r="24" spans="2:11" x14ac:dyDescent="0.35">
      <c r="B24" t="s">
        <v>0</v>
      </c>
      <c r="C24" s="14">
        <f>LN(VLOOKUP($B24,'[1]Dati finali'!$B$4:$R$40,'[1]Dati finali'!$R$42,FALSE))</f>
        <v>-1.4385251851773004</v>
      </c>
      <c r="D24" s="2">
        <f>VLOOKUP($B24,'[1]Dati finali'!$B$4:$O$40,'[1]Dati finali'!C$42,FALSE)</f>
        <v>0.56714520000000002</v>
      </c>
      <c r="E24" s="5">
        <f>VLOOKUP($B24,'[1]Dati finali'!$B$4:$O$40,'[1]Dati finali'!E$42,FALSE)</f>
        <v>7.6666666666666675E-2</v>
      </c>
      <c r="F24" s="5">
        <f>VLOOKUP($B24,'[1]Dati finali'!$B$4:$O$40,'[1]Dati finali'!G$42,FALSE)</f>
        <v>0.71052631578947378</v>
      </c>
      <c r="G24" s="2">
        <f>VLOOKUP($B24,'[1]Dati finali'!$B$4:$O$40,'[1]Dati finali'!H$42,FALSE)</f>
        <v>0.65241799578693949</v>
      </c>
      <c r="H24" s="4">
        <f>VLOOKUP($B24,'[1]Dati finali'!$B$4:$O$40,'[1]Dati finali'!I$42,FALSE)</f>
        <v>0.81349999999999989</v>
      </c>
      <c r="I24">
        <f>VLOOKUP($B24,'[1]Dati finali'!$B$4:$O$40,'[1]Dati finali'!J$42,FALSE)</f>
        <v>40969.205896074651</v>
      </c>
      <c r="J24">
        <f>VLOOKUP($B24,'[1]Dati finali'!$B$4:$O$40,'[1]Dati finali'!K$42,FALSE)</f>
        <v>25</v>
      </c>
      <c r="K24" s="7">
        <f>VLOOKUP($B24,'[1]Dati finali'!$B$4:$O$40,'[1]Dati finali'!L$42,FALSE)</f>
        <v>5046.9707070000004</v>
      </c>
    </row>
    <row r="25" spans="2:11" x14ac:dyDescent="0.35">
      <c r="B25" t="s">
        <v>24</v>
      </c>
      <c r="C25" s="14">
        <f>LN(VLOOKUP($B25,'[1]Dati finali'!$B$4:$R$40,'[1]Dati finali'!$R$42,FALSE))</f>
        <v>-0.76068174765746255</v>
      </c>
      <c r="D25" s="2">
        <f>VLOOKUP($B25,'[1]Dati finali'!$B$4:$O$40,'[1]Dati finali'!C$42,FALSE)</f>
        <v>0.37200000000000005</v>
      </c>
      <c r="E25" s="5">
        <f>VLOOKUP($B25,'[1]Dati finali'!$B$4:$O$40,'[1]Dati finali'!E$42,FALSE)</f>
        <v>0.15589999999999998</v>
      </c>
      <c r="F25" s="5">
        <f>VLOOKUP($B25,'[1]Dati finali'!$B$4:$O$40,'[1]Dati finali'!G$42,FALSE)</f>
        <v>1.4736842105263159</v>
      </c>
      <c r="G25" s="2">
        <f>VLOOKUP($B25,'[1]Dati finali'!$B$4:$O$40,'[1]Dati finali'!H$42,FALSE)</f>
        <v>0.12103298611111112</v>
      </c>
      <c r="H25" s="4">
        <f>VLOOKUP($B25,'[1]Dati finali'!$B$4:$O$40,'[1]Dati finali'!I$42,FALSE)</f>
        <v>0.91076999999999997</v>
      </c>
      <c r="I25">
        <f>VLOOKUP($B25,'[1]Dati finali'!$B$4:$O$40,'[1]Dati finali'!J$42,FALSE)</f>
        <v>46055.498481981653</v>
      </c>
      <c r="J25">
        <f>VLOOKUP($B25,'[1]Dati finali'!$B$4:$O$40,'[1]Dati finali'!K$42,FALSE)</f>
        <v>36</v>
      </c>
      <c r="K25" s="7">
        <f>VLOOKUP($B25,'[1]Dati finali'!$B$4:$O$40,'[1]Dati finali'!L$42,FALSE)</f>
        <v>5816.8789630000001</v>
      </c>
    </row>
    <row r="26" spans="2:11" x14ac:dyDescent="0.35">
      <c r="B26" t="s">
        <v>13</v>
      </c>
      <c r="C26" s="14">
        <f>LN(VLOOKUP($B26,'[1]Dati finali'!$B$4:$R$40,'[1]Dati finali'!$R$42,FALSE))</f>
        <v>-0.97680442569578629</v>
      </c>
      <c r="D26" s="2">
        <f>VLOOKUP($B26,'[1]Dati finali'!$B$4:$O$40,'[1]Dati finali'!C$42,FALSE)</f>
        <v>0.35200000000000004</v>
      </c>
      <c r="E26" s="5">
        <f>VLOOKUP($B26,'[1]Dati finali'!$B$4:$O$40,'[1]Dati finali'!E$42,FALSE)</f>
        <v>0.17230000000000001</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VLOOKUP($B26,'[1]Dati finali'!$B$4:$O$40,'[1]Dati finali'!K$42,FALSE)</f>
        <v>10</v>
      </c>
      <c r="K26" s="7">
        <f>VLOOKUP($B26,'[1]Dati finali'!$B$4:$O$40,'[1]Dati finali'!L$42,FALSE)</f>
        <v>5422.6711299999997</v>
      </c>
    </row>
    <row r="27" spans="2:11" x14ac:dyDescent="0.35">
      <c r="B27" t="s">
        <v>12</v>
      </c>
      <c r="C27" s="14">
        <f>LN(VLOOKUP($B27,'[1]Dati finali'!$B$4:$R$40,'[1]Dati finali'!$R$42,FALSE))</f>
        <v>-2.3959562336273059</v>
      </c>
      <c r="D27" s="2">
        <f>VLOOKUP($B27,'[1]Dati finali'!$B$4:$O$40,'[1]Dati finali'!C$42,FALSE)</f>
        <v>0.43700000000000006</v>
      </c>
      <c r="E27" s="5">
        <f>VLOOKUP($B27,'[1]Dati finali'!$B$4:$O$40,'[1]Dati finali'!E$42,FALSE)</f>
        <v>0.15899999999999997</v>
      </c>
      <c r="F27" s="5">
        <f>VLOOKUP($B27,'[1]Dati finali'!$B$4:$O$40,'[1]Dati finali'!G$42,FALSE)</f>
        <v>1.2719298245614037</v>
      </c>
      <c r="G27" s="2">
        <f>VLOOKUP($B27,'[1]Dati finali'!$B$4:$O$40,'[1]Dati finali'!H$42,FALSE)</f>
        <v>0.4419622093023256</v>
      </c>
      <c r="H27" s="4">
        <f>VLOOKUP($B27,'[1]Dati finali'!$B$4:$O$40,'[1]Dati finali'!I$42,FALSE)</f>
        <v>0.85325000000000006</v>
      </c>
      <c r="I27">
        <f>VLOOKUP($B27,'[1]Dati finali'!$B$4:$O$40,'[1]Dati finali'!J$42,FALSE)</f>
        <v>39356.000800448739</v>
      </c>
      <c r="J27">
        <f>VLOOKUP($B27,'[1]Dati finali'!$B$4:$O$40,'[1]Dati finali'!K$42,FALSE)</f>
        <v>1</v>
      </c>
      <c r="K27" s="7">
        <f>VLOOKUP($B27,'[1]Dati finali'!$B$4:$O$40,'[1]Dati finali'!L$42,FALSE)</f>
        <v>6690.428715</v>
      </c>
    </row>
    <row r="28" spans="2:11" x14ac:dyDescent="0.35">
      <c r="B28" t="s">
        <v>1</v>
      </c>
      <c r="C28" s="14">
        <f>LN(VLOOKUP($B28,'[1]Dati finali'!$B$4:$R$40,'[1]Dati finali'!$R$42,FALSE))</f>
        <v>-1.1369442199097906</v>
      </c>
      <c r="D28" s="2">
        <f>VLOOKUP($B28,'[1]Dati finali'!$B$4:$O$40,'[1]Dati finali'!C$42,FALSE)</f>
        <v>0.46356799999999998</v>
      </c>
      <c r="E28" s="5">
        <f>VLOOKUP($B28,'[1]Dati finali'!$B$4:$O$40,'[1]Dati finali'!E$42,FALSE)</f>
        <v>0.129</v>
      </c>
      <c r="F28" s="5">
        <f>VLOOKUP($B28,'[1]Dati finali'!$B$4:$O$40,'[1]Dati finali'!G$42,FALSE)</f>
        <v>0.6228070175438597</v>
      </c>
      <c r="G28" s="2">
        <f>VLOOKUP($B28,'[1]Dati finali'!$B$4:$O$40,'[1]Dati finali'!H$42,FALSE)</f>
        <v>0.14652498907518571</v>
      </c>
      <c r="H28" s="4">
        <f>VLOOKUP($B28,'[1]Dati finali'!$B$4:$O$40,'[1]Dati finali'!I$42,FALSE)</f>
        <v>0.82058000000000009</v>
      </c>
      <c r="I28">
        <f>VLOOKUP($B28,'[1]Dati finali'!$B$4:$O$40,'[1]Dati finali'!J$42,FALSE)</f>
        <v>52220.756109073707</v>
      </c>
      <c r="J28">
        <f>VLOOKUP($B28,'[1]Dati finali'!$B$4:$O$40,'[1]Dati finali'!K$42,FALSE)</f>
        <v>26</v>
      </c>
      <c r="K28" s="7">
        <f>VLOOKUP($B28,'[1]Dati finali'!$B$4:$O$40,'[1]Dati finali'!L$42,FALSE)</f>
        <v>4499.1513709999999</v>
      </c>
    </row>
    <row r="29" spans="2:11" x14ac:dyDescent="0.35">
      <c r="B29" t="s">
        <v>14</v>
      </c>
      <c r="C29" s="14">
        <f>LN(VLOOKUP($B29,'[1]Dati finali'!$B$4:$R$40,'[1]Dati finali'!$R$42,FALSE))</f>
        <v>-1.2190198428154262</v>
      </c>
      <c r="D29" s="2">
        <f>VLOOKUP($B29,'[1]Dati finali'!$B$4:$O$40,'[1]Dati finali'!C$42,FALSE)</f>
        <v>0.28600000000000003</v>
      </c>
      <c r="E29" s="5">
        <f>VLOOKUP($B29,'[1]Dati finali'!$B$4:$O$40,'[1]Dati finali'!E$42,FALSE)</f>
        <v>0.30480000000000002</v>
      </c>
      <c r="F29" s="5">
        <f>VLOOKUP($B29,'[1]Dati finali'!$B$4:$O$40,'[1]Dati finali'!G$42,FALSE)</f>
        <v>1.2192982456140351</v>
      </c>
      <c r="G29" s="2">
        <f>VLOOKUP($B29,'[1]Dati finali'!$B$4:$O$40,'[1]Dati finali'!H$42,FALSE)</f>
        <v>0.29015868125096289</v>
      </c>
      <c r="H29" s="4">
        <f>VLOOKUP($B29,'[1]Dati finali'!$B$4:$O$40,'[1]Dati finali'!I$42,FALSE)</f>
        <v>0.77260999999999991</v>
      </c>
      <c r="I29">
        <f>VLOOKUP($B29,'[1]Dati finali'!$B$4:$O$40,'[1]Dati finali'!J$42,FALSE)</f>
        <v>44420.07979267578</v>
      </c>
      <c r="J29">
        <f>VLOOKUP($B29,'[1]Dati finali'!$B$4:$O$40,'[1]Dati finali'!K$42,FALSE)</f>
        <v>30</v>
      </c>
      <c r="K29" s="7">
        <f>VLOOKUP($B29,'[1]Dati finali'!$B$4:$O$40,'[1]Dati finali'!L$42,FALSE)</f>
        <v>5829.8341499999997</v>
      </c>
    </row>
    <row r="30" spans="2:11" x14ac:dyDescent="0.35">
      <c r="B30" t="s">
        <v>34</v>
      </c>
      <c r="C30" s="14">
        <f>LN(VLOOKUP($B30,'[1]Dati finali'!$B$4:$R$40,'[1]Dati finali'!$R$42,FALSE))</f>
        <v>-1.5742034521174006</v>
      </c>
      <c r="D30" s="2">
        <f>VLOOKUP($B30,'[1]Dati finali'!$B$4:$O$40,'[1]Dati finali'!C$42,FALSE)</f>
        <v>0.42799999999999999</v>
      </c>
      <c r="E30" s="5">
        <f>VLOOKUP($B30,'[1]Dati finali'!$B$4:$O$40,'[1]Dati finali'!E$42,FALSE)</f>
        <v>0.18109999999999998</v>
      </c>
      <c r="F30" s="5">
        <f>VLOOKUP($B30,'[1]Dati finali'!$B$4:$O$40,'[1]Dati finali'!G$42,FALSE)</f>
        <v>1.2807017543859649</v>
      </c>
      <c r="G30" s="2">
        <f>VLOOKUP($B30,'[1]Dati finali'!$B$4:$O$40,'[1]Dati finali'!H$42,FALSE)</f>
        <v>0.24521508544490278</v>
      </c>
      <c r="H30" s="4">
        <f>VLOOKUP($B30,'[1]Dati finali'!$B$4:$O$40,'[1]Dati finali'!I$42,FALSE)</f>
        <v>0.83143</v>
      </c>
      <c r="I30">
        <f>VLOOKUP($B30,'[1]Dati finali'!$B$4:$O$40,'[1]Dati finali'!J$42,FALSE)</f>
        <v>37955.073294435715</v>
      </c>
      <c r="J30">
        <f>VLOOKUP($B30,'[1]Dati finali'!$B$4:$O$40,'[1]Dati finali'!K$42,FALSE)</f>
        <v>12</v>
      </c>
      <c r="K30" s="7">
        <f>VLOOKUP($B30,'[1]Dati finali'!$B$4:$O$40,'[1]Dati finali'!L$42,FALSE)</f>
        <v>5729.8941359999999</v>
      </c>
    </row>
    <row r="31" spans="2:11" x14ac:dyDescent="0.35">
      <c r="B31" t="s">
        <v>5</v>
      </c>
      <c r="C31" s="14">
        <f>LN(VLOOKUP($B31,'[1]Dati finali'!$B$4:$R$40,'[1]Dati finali'!$R$42,FALSE))</f>
        <v>-0.48330652456451761</v>
      </c>
      <c r="D31" s="2">
        <f>VLOOKUP($B31,'[1]Dati finali'!$B$4:$O$40,'[1]Dati finali'!C$42,FALSE)</f>
        <v>0.32400000000000001</v>
      </c>
      <c r="E31" s="5">
        <f>VLOOKUP($B31,'[1]Dati finali'!$B$4:$O$40,'[1]Dati finali'!E$42,FALSE)</f>
        <v>0.19640000000000002</v>
      </c>
      <c r="F31" s="5">
        <f>VLOOKUP($B31,'[1]Dati finali'!$B$4:$O$40,'[1]Dati finali'!G$42,FALSE)</f>
        <v>1.0526315789473684</v>
      </c>
      <c r="G31" s="2">
        <f>VLOOKUP($B31,'[1]Dati finali'!$B$4:$O$40,'[1]Dati finali'!H$42,FALSE)</f>
        <v>0.74774668630338736</v>
      </c>
      <c r="H31" s="4">
        <f>VLOOKUP($B31,'[1]Dati finali'!$B$4:$O$40,'[1]Dati finali'!I$42,FALSE)</f>
        <v>0.58094000000000001</v>
      </c>
      <c r="I31">
        <f>VLOOKUP($B31,'[1]Dati finali'!$B$4:$O$40,'[1]Dati finali'!J$42,FALSE)</f>
        <v>45962.942412958422</v>
      </c>
      <c r="J31">
        <f>VLOOKUP($B31,'[1]Dati finali'!$B$4:$O$40,'[1]Dati finali'!K$42,FALSE)</f>
        <v>18</v>
      </c>
      <c r="K31" s="7">
        <f>VLOOKUP($B31,'[1]Dati finali'!$B$4:$O$40,'[1]Dati finali'!L$42,FALSE)</f>
        <v>5352.3429720000004</v>
      </c>
    </row>
    <row r="32" spans="2:11" x14ac:dyDescent="0.35">
      <c r="B32" t="s">
        <v>33</v>
      </c>
      <c r="C32" s="14">
        <f>LN(VLOOKUP($B32,'[1]Dati finali'!$B$4:$R$40,'[1]Dati finali'!$R$42,FALSE))</f>
        <v>-0.57770502792406009</v>
      </c>
      <c r="D32" s="2">
        <f>VLOOKUP($B32,'[1]Dati finali'!$B$4:$O$40,'[1]Dati finali'!C$42,FALSE)</f>
        <v>0.42599999999999999</v>
      </c>
      <c r="E32" s="5">
        <f>VLOOKUP($B32,'[1]Dati finali'!$B$4:$O$40,'[1]Dati finali'!E$42,FALSE)</f>
        <v>0.17543859649122809</v>
      </c>
      <c r="F32" s="5">
        <f>VLOOKUP($B32,'[1]Dati finali'!$B$4:$O$40,'[1]Dati finali'!G$42,FALSE)</f>
        <v>1.2719298245614037</v>
      </c>
      <c r="G32" s="2">
        <f>VLOOKUP($B32,'[1]Dati finali'!$B$4:$O$40,'[1]Dati finali'!H$42,FALSE)</f>
        <v>0.56096439169139467</v>
      </c>
      <c r="H32" s="4">
        <f>VLOOKUP($B32,'[1]Dati finali'!$B$4:$O$40,'[1]Dati finali'!I$42,FALSE)</f>
        <v>0.73760999999999999</v>
      </c>
      <c r="I32">
        <f>VLOOKUP($B32,'[1]Dati finali'!$B$4:$O$40,'[1]Dati finali'!J$42,FALSE)</f>
        <v>56765.024125018397</v>
      </c>
      <c r="J32">
        <f>VLOOKUP($B32,'[1]Dati finali'!$B$4:$O$40,'[1]Dati finali'!K$42,FALSE)</f>
        <v>16</v>
      </c>
      <c r="K32" s="7">
        <f>VLOOKUP($B32,'[1]Dati finali'!$B$4:$O$40,'[1]Dati finali'!L$42,FALSE)</f>
        <v>5213.5373970000001</v>
      </c>
    </row>
    <row r="33" spans="2:11" x14ac:dyDescent="0.35">
      <c r="B33" t="s">
        <v>6</v>
      </c>
      <c r="C33" s="14">
        <f>LN(VLOOKUP($B33,'[1]Dati finali'!$B$4:$R$40,'[1]Dati finali'!$R$42,FALSE))</f>
        <v>-1.4345806102669325</v>
      </c>
      <c r="D33" s="2">
        <f>VLOOKUP($B33,'[1]Dati finali'!$B$4:$O$40,'[1]Dati finali'!C$42,FALSE)</f>
        <v>0.40299999999999997</v>
      </c>
      <c r="E33" s="5">
        <f>VLOOKUP($B33,'[1]Dati finali'!$B$4:$O$40,'[1]Dati finali'!E$42,FALSE)</f>
        <v>0.2838</v>
      </c>
      <c r="F33" s="5">
        <f>VLOOKUP($B33,'[1]Dati finali'!$B$4:$O$40,'[1]Dati finali'!G$42,FALSE)</f>
        <v>1.2543859649122808</v>
      </c>
      <c r="G33" s="2">
        <f>VLOOKUP($B33,'[1]Dati finali'!$B$4:$O$40,'[1]Dati finali'!H$42,FALSE)</f>
        <v>0.16570760233918128</v>
      </c>
      <c r="H33" s="4">
        <f>VLOOKUP($B33,'[1]Dati finali'!$B$4:$O$40,'[1]Dati finali'!I$42,FALSE)</f>
        <v>0.97960999999999998</v>
      </c>
      <c r="I33">
        <f>VLOOKUP($B33,'[1]Dati finali'!$B$4:$O$40,'[1]Dati finali'!J$42,FALSE)</f>
        <v>41965.08520658395</v>
      </c>
      <c r="J33">
        <f>VLOOKUP($B33,'[1]Dati finali'!$B$4:$O$40,'[1]Dati finali'!K$42,FALSE)</f>
        <v>41</v>
      </c>
      <c r="K33" s="7">
        <f>VLOOKUP($B33,'[1]Dati finali'!$B$4:$O$40,'[1]Dati finali'!L$42,FALSE)</f>
        <v>5646.6107910000001</v>
      </c>
    </row>
    <row r="34" spans="2:11" x14ac:dyDescent="0.35">
      <c r="B34" t="s">
        <v>22</v>
      </c>
      <c r="C34" s="14">
        <f>LN(VLOOKUP($B34,'[1]Dati finali'!$B$4:$R$40,'[1]Dati finali'!$R$42,FALSE))</f>
        <v>-0.52671398682265036</v>
      </c>
      <c r="D34" s="2">
        <f>VLOOKUP($B34,'[1]Dati finali'!$B$4:$O$40,'[1]Dati finali'!C$42,FALSE)</f>
        <v>0.39899999999999997</v>
      </c>
      <c r="E34" s="5">
        <f>VLOOKUP($B34,'[1]Dati finali'!$B$4:$O$40,'[1]Dati finali'!E$42,FALSE)</f>
        <v>0.16165000000000002</v>
      </c>
      <c r="F34" s="5">
        <f>VLOOKUP($B34,'[1]Dati finali'!$B$4:$O$40,'[1]Dati finali'!G$42,FALSE)</f>
        <v>1.0438596491228072</v>
      </c>
      <c r="G34" s="2">
        <f>VLOOKUP($B34,'[1]Dati finali'!$B$4:$O$40,'[1]Dati finali'!H$42,FALSE)</f>
        <v>0.19813043478260869</v>
      </c>
      <c r="H34" s="4">
        <f>VLOOKUP($B34,'[1]Dati finali'!$B$4:$O$40,'[1]Dati finali'!I$42,FALSE)</f>
        <v>0.90727000000000002</v>
      </c>
      <c r="I34">
        <f>VLOOKUP($B34,'[1]Dati finali'!$B$4:$O$40,'[1]Dati finali'!J$42,FALSE)</f>
        <v>91004.175298679198</v>
      </c>
      <c r="J34">
        <f>VLOOKUP($B34,'[1]Dati finali'!$B$4:$O$40,'[1]Dati finali'!K$42,FALSE)</f>
        <v>20</v>
      </c>
      <c r="K34" s="7">
        <f>VLOOKUP($B34,'[1]Dati finali'!$B$4:$O$40,'[1]Dati finali'!L$42,FALSE)</f>
        <v>5509.6559569999999</v>
      </c>
    </row>
    <row r="35" spans="2:11" x14ac:dyDescent="0.35">
      <c r="B35" t="s">
        <v>32</v>
      </c>
      <c r="C35" s="14">
        <f>LN(VLOOKUP($B35,'[1]Dati finali'!$B$4:$R$40,'[1]Dati finali'!$R$42,FALSE))</f>
        <v>-0.87021267508962374</v>
      </c>
      <c r="D35" s="2">
        <f>VLOOKUP($B35,'[1]Dati finali'!$B$4:$O$40,'[1]Dati finali'!C$42,FALSE)</f>
        <v>0.41899999999999998</v>
      </c>
      <c r="E35" s="5">
        <f>VLOOKUP($B35,'[1]Dati finali'!$B$4:$O$40,'[1]Dati finali'!E$42,FALSE)</f>
        <v>0.19645000000000001</v>
      </c>
      <c r="F35" s="5">
        <f>VLOOKUP($B35,'[1]Dati finali'!$B$4:$O$40,'[1]Dati finali'!G$42,FALSE)</f>
        <v>1.2456140350877194</v>
      </c>
      <c r="G35" s="2">
        <f>VLOOKUP($B35,'[1]Dati finali'!$B$4:$O$40,'[1]Dati finali'!H$42,FALSE)</f>
        <v>0.57096156310057655</v>
      </c>
      <c r="H35" s="4">
        <f>VLOOKUP($B35,'[1]Dati finali'!$B$4:$O$40,'[1]Dati finali'!I$42,FALSE)</f>
        <v>0.87146000000000001</v>
      </c>
      <c r="I35">
        <f>VLOOKUP($B35,'[1]Dati finali'!$B$4:$O$40,'[1]Dati finali'!J$42,FALSE)</f>
        <v>44042.249785595603</v>
      </c>
      <c r="J35">
        <f>VLOOKUP($B35,'[1]Dati finali'!$B$4:$O$40,'[1]Dati finali'!K$42,FALSE)</f>
        <v>3</v>
      </c>
      <c r="K35" s="7">
        <f>VLOOKUP($B35,'[1]Dati finali'!$B$4:$O$40,'[1]Dati finali'!L$42,FALSE)</f>
        <v>6588.63796</v>
      </c>
    </row>
    <row r="36" spans="2:11" x14ac:dyDescent="0.35">
      <c r="B36" t="s">
        <v>17</v>
      </c>
      <c r="C36" s="14">
        <f>LN(VLOOKUP($B36,'[1]Dati finali'!$B$4:$R$40,'[1]Dati finali'!$R$42,FALSE))</f>
        <v>0.91721621855287416</v>
      </c>
      <c r="D36" s="2">
        <f>VLOOKUP($B36,'[1]Dati finali'!$B$4:$O$40,'[1]Dati finali'!C$42,FALSE)</f>
        <v>0.42499999999999999</v>
      </c>
      <c r="E36" s="5">
        <f>VLOOKUP($B36,'[1]Dati finali'!$B$4:$O$40,'[1]Dati finali'!E$42,FALSE)</f>
        <v>0.15579999999999999</v>
      </c>
      <c r="F36" s="5">
        <f>VLOOKUP($B36,'[1]Dati finali'!$B$4:$O$40,'[1]Dati finali'!G$42,FALSE)</f>
        <v>1.4824561403508774</v>
      </c>
      <c r="G36" s="2">
        <f>VLOOKUP($B36,'[1]Dati finali'!$B$4:$O$40,'[1]Dati finali'!H$42,FALSE)</f>
        <v>0.99986000000000008</v>
      </c>
      <c r="H36" s="4">
        <f>VLOOKUP($B36,'[1]Dati finali'!$B$4:$O$40,'[1]Dati finali'!I$42,FALSE)</f>
        <v>0.93772999999999995</v>
      </c>
      <c r="I36">
        <f>VLOOKUP($B36,'[1]Dati finali'!$B$4:$O$40,'[1]Dati finali'!J$42,FALSE)</f>
        <v>46625.174468334641</v>
      </c>
      <c r="J36">
        <f>VLOOKUP($B36,'[1]Dati finali'!$B$4:$O$40,'[1]Dati finali'!K$42,FALSE)</f>
        <v>2</v>
      </c>
      <c r="K36" s="7">
        <f>VLOOKUP($B36,'[1]Dati finali'!$B$4:$O$40,'[1]Dati finali'!L$42,FALSE)</f>
        <v>7125.3528500000002</v>
      </c>
    </row>
    <row r="37" spans="2:11" x14ac:dyDescent="0.35">
      <c r="B37" t="s">
        <v>25</v>
      </c>
      <c r="C37" s="14">
        <f>LN(VLOOKUP($B37,'[1]Dati finali'!$B$4:$R$40,'[1]Dati finali'!$R$42,FALSE))</f>
        <v>1.8329178185681456</v>
      </c>
      <c r="D37" s="2">
        <f>VLOOKUP($B37,'[1]Dati finali'!$B$4:$O$40,'[1]Dati finali'!C$42,FALSE)</f>
        <v>0.43200000000000005</v>
      </c>
      <c r="E37" s="5">
        <f>VLOOKUP($B37,'[1]Dati finali'!$B$4:$O$40,'[1]Dati finali'!E$42,FALSE)</f>
        <v>0.16239999999999999</v>
      </c>
      <c r="F37" s="5">
        <f>VLOOKUP($B37,'[1]Dati finali'!$B$4:$O$40,'[1]Dati finali'!G$42,FALSE)</f>
        <v>1.56140350877193</v>
      </c>
      <c r="G37" s="2">
        <f>VLOOKUP($B37,'[1]Dati finali'!$B$4:$O$40,'[1]Dati finali'!H$42,FALSE)</f>
        <v>0.97569731543624161</v>
      </c>
      <c r="H37" s="4">
        <f>VLOOKUP($B37,'[1]Dati finali'!$B$4:$O$40,'[1]Dati finali'!I$42,FALSE)</f>
        <v>0.81870999999999994</v>
      </c>
      <c r="I37">
        <f>VLOOKUP($B37,'[1]Dati finali'!$B$4:$O$40,'[1]Dati finali'!J$42,FALSE)</f>
        <v>53872.17663996949</v>
      </c>
      <c r="J37">
        <f>VLOOKUP($B37,'[1]Dati finali'!$B$4:$O$40,'[1]Dati finali'!K$42,FALSE)</f>
        <v>17</v>
      </c>
      <c r="K37" s="7">
        <f>VLOOKUP($B37,'[1]Dati finali'!$B$4:$O$40,'[1]Dati finali'!L$42,FALSE)</f>
        <v>6653.4138949999997</v>
      </c>
    </row>
    <row r="41" spans="2:11" x14ac:dyDescent="0.35">
      <c r="B41" t="s">
        <v>46</v>
      </c>
    </row>
    <row r="42" spans="2:11" ht="15" thickBot="1" x14ac:dyDescent="0.4"/>
    <row r="43" spans="2:11" x14ac:dyDescent="0.35">
      <c r="B43" s="10" t="s">
        <v>47</v>
      </c>
      <c r="C43" s="10"/>
    </row>
    <row r="44" spans="2:11" x14ac:dyDescent="0.35">
      <c r="B44" t="s">
        <v>48</v>
      </c>
      <c r="C44">
        <v>0.82080361175349026</v>
      </c>
    </row>
    <row r="45" spans="2:11" x14ac:dyDescent="0.35">
      <c r="B45" t="s">
        <v>49</v>
      </c>
      <c r="C45">
        <v>0.67371856906757444</v>
      </c>
    </row>
    <row r="46" spans="2:11" x14ac:dyDescent="0.35">
      <c r="B46" t="s">
        <v>50</v>
      </c>
      <c r="C46">
        <v>0.56930851116919823</v>
      </c>
    </row>
    <row r="47" spans="2:11" x14ac:dyDescent="0.35">
      <c r="B47" t="s">
        <v>51</v>
      </c>
      <c r="C47">
        <v>0.97782177624117061</v>
      </c>
    </row>
    <row r="48" spans="2:11"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49.356638934391967</v>
      </c>
      <c r="E52">
        <v>6.1695798667989958</v>
      </c>
      <c r="F52">
        <v>6.4526213530435408</v>
      </c>
      <c r="G52">
        <v>1.4338742805609602E-4</v>
      </c>
    </row>
    <row r="53" spans="2:10" x14ac:dyDescent="0.35">
      <c r="B53" t="s">
        <v>55</v>
      </c>
      <c r="C53">
        <v>25</v>
      </c>
      <c r="D53">
        <v>23.903385652285948</v>
      </c>
      <c r="E53">
        <v>0.95613542609143787</v>
      </c>
    </row>
    <row r="54" spans="2:10" ht="15" thickBot="1" x14ac:dyDescent="0.4">
      <c r="B54" s="8" t="s">
        <v>56</v>
      </c>
      <c r="C54" s="8">
        <v>33</v>
      </c>
      <c r="D54" s="8">
        <v>73.260024586677915</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-8.3297846870850627</v>
      </c>
      <c r="D57">
        <v>1.7663801574030098</v>
      </c>
      <c r="E57">
        <v>-4.7157372393334551</v>
      </c>
      <c r="F57">
        <v>7.7840903202627544E-5</v>
      </c>
      <c r="G57">
        <v>-11.967712720074999</v>
      </c>
      <c r="H57">
        <v>-4.6918566540951261</v>
      </c>
      <c r="I57">
        <v>-11.967712720074999</v>
      </c>
      <c r="J57">
        <v>-4.6918566540951261</v>
      </c>
    </row>
    <row r="58" spans="2:10" x14ac:dyDescent="0.35">
      <c r="B58" t="s">
        <v>35</v>
      </c>
      <c r="C58">
        <v>0.81156993064902816</v>
      </c>
      <c r="D58">
        <v>2.2098867252073653</v>
      </c>
      <c r="E58">
        <v>0.36724503631419131</v>
      </c>
      <c r="F58">
        <v>0.71652677100026674</v>
      </c>
      <c r="G58">
        <v>-3.7397769771332734</v>
      </c>
      <c r="H58">
        <v>5.3629168384313299</v>
      </c>
      <c r="I58">
        <v>-3.7397769771332734</v>
      </c>
      <c r="J58">
        <v>5.3629168384313299</v>
      </c>
    </row>
    <row r="59" spans="2:10" x14ac:dyDescent="0.35">
      <c r="B59" t="s">
        <v>37</v>
      </c>
      <c r="C59">
        <v>-2.4711514349011403</v>
      </c>
      <c r="D59">
        <v>3.575108692518489</v>
      </c>
      <c r="E59">
        <v>-0.69121015539260011</v>
      </c>
      <c r="F59">
        <v>0.49580243667561841</v>
      </c>
      <c r="G59">
        <v>-9.8342256174264033</v>
      </c>
      <c r="H59">
        <v>4.8919227476241218</v>
      </c>
      <c r="I59">
        <v>-9.8342256174264033</v>
      </c>
      <c r="J59">
        <v>4.8919227476241218</v>
      </c>
    </row>
    <row r="60" spans="2:10" x14ac:dyDescent="0.35">
      <c r="B60" t="s">
        <v>39</v>
      </c>
      <c r="C60">
        <v>1.9031105204438012</v>
      </c>
      <c r="D60">
        <v>1.1466188181367762</v>
      </c>
      <c r="E60">
        <v>1.6597586663860122</v>
      </c>
      <c r="F60">
        <v>0.10945695079282496</v>
      </c>
      <c r="G60">
        <v>-0.45839514082131139</v>
      </c>
      <c r="H60">
        <v>4.2646161817089139</v>
      </c>
      <c r="I60">
        <v>-0.45839514082131139</v>
      </c>
      <c r="J60">
        <v>4.2646161817089139</v>
      </c>
    </row>
    <row r="61" spans="2:10" x14ac:dyDescent="0.35">
      <c r="B61" t="s">
        <v>40</v>
      </c>
      <c r="C61">
        <v>2.8127113159648554</v>
      </c>
      <c r="D61">
        <v>0.84027039895749778</v>
      </c>
      <c r="E61">
        <v>3.3473883162545235</v>
      </c>
      <c r="F61" s="17">
        <v>2.5835416405626138E-3</v>
      </c>
      <c r="G61">
        <v>1.0821420345744943</v>
      </c>
      <c r="H61">
        <v>4.5432805973552162</v>
      </c>
      <c r="I61">
        <v>1.0821420345744943</v>
      </c>
      <c r="J61">
        <v>4.5432805973552162</v>
      </c>
    </row>
    <row r="62" spans="2:10" x14ac:dyDescent="0.35">
      <c r="B62" t="s">
        <v>41</v>
      </c>
      <c r="C62">
        <v>2.6542287115722996</v>
      </c>
      <c r="D62">
        <v>1.7229692117329052</v>
      </c>
      <c r="E62">
        <v>1.5404968896123017</v>
      </c>
      <c r="F62">
        <v>0.13600267060898091</v>
      </c>
      <c r="G62">
        <v>-0.89429280519857812</v>
      </c>
      <c r="H62">
        <v>6.2027502283431772</v>
      </c>
      <c r="I62">
        <v>-0.89429280519857812</v>
      </c>
      <c r="J62">
        <v>6.2027502283431772</v>
      </c>
    </row>
    <row r="63" spans="2:10" x14ac:dyDescent="0.35">
      <c r="B63" t="s">
        <v>42</v>
      </c>
      <c r="C63">
        <v>4.8604016364696278E-5</v>
      </c>
      <c r="D63">
        <v>1.4818397550298665E-5</v>
      </c>
      <c r="E63">
        <v>3.2799778923272758</v>
      </c>
      <c r="F63" s="17">
        <v>3.0524854251905691E-3</v>
      </c>
      <c r="G63">
        <v>1.8084955319831154E-5</v>
      </c>
      <c r="H63">
        <v>7.9123077409561408E-5</v>
      </c>
      <c r="I63">
        <v>1.8084955319831154E-5</v>
      </c>
      <c r="J63">
        <v>7.9123077409561408E-5</v>
      </c>
    </row>
    <row r="64" spans="2:10" x14ac:dyDescent="0.35">
      <c r="B64" t="s">
        <v>43</v>
      </c>
      <c r="C64">
        <v>2.3315904226619538E-2</v>
      </c>
      <c r="D64">
        <v>9.6924212211214437E-3</v>
      </c>
      <c r="E64">
        <v>2.4055809889700415</v>
      </c>
      <c r="F64" s="17">
        <v>2.3870314998861112E-2</v>
      </c>
      <c r="G64">
        <v>3.3539890521957286E-3</v>
      </c>
      <c r="H64">
        <v>4.3277819401043346E-2</v>
      </c>
      <c r="I64">
        <v>3.3539890521957286E-3</v>
      </c>
      <c r="J64">
        <v>4.3277819401043346E-2</v>
      </c>
    </row>
    <row r="65" spans="2:10" ht="15" thickBot="1" x14ac:dyDescent="0.4">
      <c r="B65" s="8" t="s">
        <v>45</v>
      </c>
      <c r="C65" s="8">
        <v>-2.0798830899171244E-4</v>
      </c>
      <c r="D65" s="8">
        <v>2.4500106123686373E-4</v>
      </c>
      <c r="E65" s="8">
        <v>-0.84892819623598337</v>
      </c>
      <c r="F65" s="8">
        <v>0.403977207648756</v>
      </c>
      <c r="G65" s="8">
        <v>-7.1257744007450477E-4</v>
      </c>
      <c r="H65" s="8">
        <v>2.9660082209107994E-4</v>
      </c>
      <c r="I65" s="8">
        <v>-7.1257744007450477E-4</v>
      </c>
      <c r="J65" s="8">
        <v>2.9660082209107994E-4</v>
      </c>
    </row>
    <row r="69" spans="2:10" x14ac:dyDescent="0.35">
      <c r="B69" t="s">
        <v>70</v>
      </c>
    </row>
    <row r="70" spans="2:10" ht="15" thickBot="1" x14ac:dyDescent="0.4"/>
    <row r="71" spans="2:10" x14ac:dyDescent="0.35">
      <c r="B71" s="9" t="s">
        <v>71</v>
      </c>
      <c r="C71" s="9" t="s">
        <v>92</v>
      </c>
      <c r="D71" s="9" t="s">
        <v>73</v>
      </c>
    </row>
    <row r="72" spans="2:10" x14ac:dyDescent="0.35">
      <c r="B72">
        <v>1</v>
      </c>
      <c r="C72">
        <v>-3.3932701697898509</v>
      </c>
      <c r="D72">
        <v>-1.2815378715575596</v>
      </c>
    </row>
    <row r="73" spans="2:10" x14ac:dyDescent="0.35">
      <c r="B73">
        <v>2</v>
      </c>
      <c r="C73">
        <v>-3.0582856836758312</v>
      </c>
      <c r="D73">
        <v>-1.3775747682168378</v>
      </c>
    </row>
    <row r="74" spans="2:10" x14ac:dyDescent="0.35">
      <c r="B74">
        <v>3</v>
      </c>
      <c r="C74">
        <v>-2.5017519513817579</v>
      </c>
      <c r="D74">
        <v>-1.5536541163630258</v>
      </c>
    </row>
    <row r="75" spans="2:10" x14ac:dyDescent="0.35">
      <c r="B75">
        <v>4</v>
      </c>
      <c r="C75">
        <v>-3.7581683968777897</v>
      </c>
      <c r="D75">
        <v>-0.6232222724551022</v>
      </c>
    </row>
    <row r="76" spans="2:10" x14ac:dyDescent="0.35">
      <c r="B76">
        <v>5</v>
      </c>
      <c r="C76">
        <v>-4.0754338568346489</v>
      </c>
      <c r="D76">
        <v>0.15157349783609142</v>
      </c>
    </row>
    <row r="77" spans="2:10" x14ac:dyDescent="0.35">
      <c r="B77">
        <v>6</v>
      </c>
      <c r="C77">
        <v>-2.7711779555332239</v>
      </c>
      <c r="D77">
        <v>-0.53696679005080306</v>
      </c>
    </row>
    <row r="78" spans="2:10" x14ac:dyDescent="0.35">
      <c r="B78">
        <v>7</v>
      </c>
      <c r="C78">
        <v>-3.250169618471809</v>
      </c>
      <c r="D78">
        <v>-5.4041397880667308E-2</v>
      </c>
    </row>
    <row r="79" spans="2:10" x14ac:dyDescent="0.35">
      <c r="B79">
        <v>8</v>
      </c>
      <c r="C79">
        <v>-3.3843879002331025</v>
      </c>
      <c r="D79">
        <v>0.12520766548617424</v>
      </c>
    </row>
    <row r="80" spans="2:10" x14ac:dyDescent="0.35">
      <c r="B80">
        <v>9</v>
      </c>
      <c r="C80">
        <v>-1.7109626771759272</v>
      </c>
      <c r="D80">
        <v>-1.7211174897675048</v>
      </c>
    </row>
    <row r="81" spans="2:4" x14ac:dyDescent="0.35">
      <c r="B81">
        <v>10</v>
      </c>
      <c r="C81">
        <v>-2.7784617342510947</v>
      </c>
      <c r="D81">
        <v>-0.5102377684040591</v>
      </c>
    </row>
    <row r="82" spans="2:4" x14ac:dyDescent="0.35">
      <c r="B82">
        <v>11</v>
      </c>
      <c r="C82">
        <v>-2.0812241770226576</v>
      </c>
      <c r="D82">
        <v>-0.19023997756356659</v>
      </c>
    </row>
    <row r="83" spans="2:4" x14ac:dyDescent="0.35">
      <c r="B83">
        <v>12</v>
      </c>
      <c r="C83">
        <v>-3.5192476147501273</v>
      </c>
      <c r="D83">
        <v>0.95510285098639613</v>
      </c>
    </row>
    <row r="84" spans="2:4" x14ac:dyDescent="0.35">
      <c r="B84">
        <v>13</v>
      </c>
      <c r="C84">
        <v>-2.4598114386273213</v>
      </c>
      <c r="D84">
        <v>-1.5097010964513213E-2</v>
      </c>
    </row>
    <row r="85" spans="2:4" x14ac:dyDescent="0.35">
      <c r="B85">
        <v>14</v>
      </c>
      <c r="C85">
        <v>-1.4389374455772543</v>
      </c>
      <c r="D85">
        <v>-0.60732464754611337</v>
      </c>
    </row>
    <row r="86" spans="2:4" x14ac:dyDescent="0.35">
      <c r="B86">
        <v>15</v>
      </c>
      <c r="C86">
        <v>-1.1511418339904893</v>
      </c>
      <c r="D86">
        <v>-0.94960148149185364</v>
      </c>
    </row>
    <row r="87" spans="2:4" x14ac:dyDescent="0.35">
      <c r="B87">
        <v>16</v>
      </c>
      <c r="C87">
        <v>-3.4187063593475946</v>
      </c>
      <c r="D87">
        <v>1.6020858828813971</v>
      </c>
    </row>
    <row r="88" spans="2:4" x14ac:dyDescent="0.35">
      <c r="B88">
        <v>17</v>
      </c>
      <c r="C88">
        <v>-1.2677226983867054</v>
      </c>
      <c r="D88">
        <v>-8.5438567339758631E-2</v>
      </c>
    </row>
    <row r="89" spans="2:4" x14ac:dyDescent="0.35">
      <c r="B89">
        <v>18</v>
      </c>
      <c r="C89">
        <v>-2.2812282752095161</v>
      </c>
      <c r="D89">
        <v>0.53358466357598333</v>
      </c>
    </row>
    <row r="90" spans="2:4" x14ac:dyDescent="0.35">
      <c r="B90">
        <v>19</v>
      </c>
      <c r="C90">
        <v>-2.2444982870955017</v>
      </c>
      <c r="D90">
        <v>1.1585044510810367</v>
      </c>
    </row>
    <row r="91" spans="2:4" x14ac:dyDescent="0.35">
      <c r="B91">
        <v>20</v>
      </c>
      <c r="C91">
        <v>-1.8999484750569233</v>
      </c>
      <c r="D91">
        <v>-4.6638611359707705E-2</v>
      </c>
    </row>
    <row r="92" spans="2:4" x14ac:dyDescent="0.35">
      <c r="B92">
        <v>21</v>
      </c>
      <c r="C92">
        <v>-1.1880183402040572</v>
      </c>
      <c r="D92">
        <v>-0.25050684497324327</v>
      </c>
    </row>
    <row r="93" spans="2:4" x14ac:dyDescent="0.35">
      <c r="B93">
        <v>22</v>
      </c>
      <c r="C93">
        <v>-0.98271458850477145</v>
      </c>
      <c r="D93">
        <v>0.2220328408473089</v>
      </c>
    </row>
    <row r="94" spans="2:4" x14ac:dyDescent="0.35">
      <c r="B94">
        <v>23</v>
      </c>
      <c r="C94">
        <v>-2.5972799493396099</v>
      </c>
      <c r="D94">
        <v>1.6204755236438237</v>
      </c>
    </row>
    <row r="95" spans="2:4" x14ac:dyDescent="0.35">
      <c r="B95">
        <v>24</v>
      </c>
      <c r="C95">
        <v>-1.8949412633509453</v>
      </c>
      <c r="D95">
        <v>-0.50101497027636066</v>
      </c>
    </row>
    <row r="96" spans="2:4" x14ac:dyDescent="0.35">
      <c r="B96">
        <v>25</v>
      </c>
      <c r="C96">
        <v>-2.2883541854545508</v>
      </c>
      <c r="D96">
        <v>1.1514099655447603</v>
      </c>
    </row>
    <row r="97" spans="2:4" x14ac:dyDescent="0.35">
      <c r="B97">
        <v>26</v>
      </c>
      <c r="C97">
        <v>-2.0176730090603945</v>
      </c>
      <c r="D97">
        <v>0.79865316624496829</v>
      </c>
    </row>
    <row r="98" spans="2:4" x14ac:dyDescent="0.35">
      <c r="B98">
        <v>27</v>
      </c>
      <c r="C98">
        <v>-2.1633078137691237</v>
      </c>
      <c r="D98">
        <v>0.58910436165172309</v>
      </c>
    </row>
    <row r="99" spans="2:4" x14ac:dyDescent="0.35">
      <c r="B99">
        <v>28</v>
      </c>
      <c r="C99">
        <v>-1.3633076281834646</v>
      </c>
      <c r="D99">
        <v>0.88000110361894701</v>
      </c>
    </row>
    <row r="100" spans="2:4" x14ac:dyDescent="0.35">
      <c r="B100">
        <v>29</v>
      </c>
      <c r="C100">
        <v>-0.4136438713156978</v>
      </c>
      <c r="D100">
        <v>-0.16406115660836229</v>
      </c>
    </row>
    <row r="101" spans="2:4" x14ac:dyDescent="0.35">
      <c r="B101">
        <v>30</v>
      </c>
      <c r="C101">
        <v>-1.4294082878890433</v>
      </c>
      <c r="D101">
        <v>-5.1723223778892269E-3</v>
      </c>
    </row>
    <row r="102" spans="2:4" x14ac:dyDescent="0.35">
      <c r="B102">
        <v>31</v>
      </c>
      <c r="C102">
        <v>0.29007864938533778</v>
      </c>
      <c r="D102">
        <v>-0.81679263620798814</v>
      </c>
    </row>
    <row r="103" spans="2:4" x14ac:dyDescent="0.35">
      <c r="B103">
        <v>32</v>
      </c>
      <c r="C103">
        <v>-1.3454309343028039</v>
      </c>
      <c r="D103">
        <v>0.47521825921318017</v>
      </c>
    </row>
    <row r="104" spans="2:4" x14ac:dyDescent="0.35">
      <c r="B104">
        <v>33</v>
      </c>
      <c r="C104">
        <v>0.5834849038429728</v>
      </c>
      <c r="D104">
        <v>0.33373131470990136</v>
      </c>
    </row>
    <row r="105" spans="2:4" ht="15" thickBot="1" x14ac:dyDescent="0.4">
      <c r="B105" s="8">
        <v>34</v>
      </c>
      <c r="C105" s="8">
        <v>1.1393626644849082</v>
      </c>
      <c r="D105" s="8">
        <v>0.69355515408323742</v>
      </c>
    </row>
    <row r="106" spans="2:4" ht="15" thickBot="1" x14ac:dyDescent="0.4">
      <c r="B106" s="8">
        <v>34</v>
      </c>
      <c r="C106" s="8">
        <v>0.9496364853468986</v>
      </c>
      <c r="D106" s="8">
        <v>0.88328133322124702</v>
      </c>
    </row>
    <row r="107" spans="2:4" x14ac:dyDescent="0.35">
      <c r="B107">
        <v>36</v>
      </c>
      <c r="C107">
        <v>3.3073220583021214</v>
      </c>
      <c r="D107">
        <v>-1.1370083671530851</v>
      </c>
    </row>
    <row r="108" spans="2:4" ht="15" thickBot="1" x14ac:dyDescent="0.4">
      <c r="B108" s="8">
        <v>37</v>
      </c>
      <c r="C108" s="8">
        <v>0.72604689963849256</v>
      </c>
      <c r="D108" s="8">
        <v>1.7394786368025101</v>
      </c>
    </row>
  </sheetData>
  <conditionalFormatting sqref="B4:C37">
    <cfRule type="cellIs" dxfId="9" priority="1" operator="equal">
      <formula>0</formula>
    </cfRule>
  </conditionalFormatting>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2373A-62E9-413C-A83E-C94D08DB0DC6}">
  <dimension ref="B1:K109"/>
  <sheetViews>
    <sheetView topLeftCell="A47" workbookViewId="0">
      <selection activeCell="B63" sqref="B63"/>
    </sheetView>
  </sheetViews>
  <sheetFormatPr defaultRowHeight="14.5" x14ac:dyDescent="0.35"/>
  <cols>
    <col min="2" max="2" width="11.36328125" customWidth="1"/>
    <col min="3" max="3" width="15.1796875" customWidth="1"/>
    <col min="4" max="4" width="15.26953125" bestFit="1" customWidth="1"/>
    <col min="5" max="5" width="13.3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98</v>
      </c>
    </row>
    <row r="3" spans="2:11" ht="48" x14ac:dyDescent="0.35">
      <c r="C3" s="1" t="s">
        <v>89</v>
      </c>
      <c r="D3" s="1" t="s">
        <v>35</v>
      </c>
      <c r="E3" s="1" t="s">
        <v>37</v>
      </c>
      <c r="F3" s="1" t="s">
        <v>39</v>
      </c>
      <c r="G3" s="1" t="s">
        <v>40</v>
      </c>
      <c r="H3" s="1" t="s">
        <v>41</v>
      </c>
      <c r="I3" s="1" t="s">
        <v>42</v>
      </c>
      <c r="J3" s="1" t="s">
        <v>43</v>
      </c>
      <c r="K3" s="1" t="s">
        <v>45</v>
      </c>
    </row>
    <row r="4" spans="2:11" x14ac:dyDescent="0.35">
      <c r="B4" t="s">
        <v>7</v>
      </c>
      <c r="C4" s="14">
        <f>LN(VLOOKUP($B4,'[1]Dati finali'!$B$4:$S$40,'[1]Dati finali'!$S$42,FALSE))</f>
        <v>-4.9524397779456901</v>
      </c>
      <c r="D4" s="2">
        <f>VLOOKUP($B4,'[1]Dati finali'!$B$4:$O$40,'[1]Dati finali'!C$42,FALSE)</f>
        <v>0.27800000000000002</v>
      </c>
      <c r="E4" s="5">
        <f>VLOOKUP($B4,'[1]Dati finali'!$B$4:$O$40,'[1]Dati finali'!E$42,FALSE)</f>
        <v>9.69E-2</v>
      </c>
      <c r="F4" s="5">
        <f>VLOOKUP($B4,'[1]Dati finali'!$B$4:$O$40,'[1]Dati finali'!G$42,FALSE)</f>
        <v>0.97368421052631593</v>
      </c>
      <c r="G4" s="2">
        <f>VLOOKUP($B4,'[1]Dati finali'!$B$4:$O$40,'[1]Dati finali'!H$42,FALSE)</f>
        <v>0.15651982378854626</v>
      </c>
      <c r="H4" s="4">
        <f>VLOOKUP($B4,'[1]Dati finali'!$B$4:$O$40,'[1]Dati finali'!I$42,FALSE)</f>
        <v>0.74668999999999996</v>
      </c>
      <c r="I4">
        <f>VLOOKUP($B4,'[1]Dati finali'!$B$4:$O$40,'[1]Dati finali'!J$42,FALSE)</f>
        <v>18375.433481661283</v>
      </c>
      <c r="J4">
        <f>VLOOKUP($B4,'[1]Dati finali'!$B$4:$O$40,'[1]Dati finali'!K$42,FALSE)</f>
        <v>33</v>
      </c>
      <c r="K4" s="7">
        <f>VLOOKUP($B4,'[1]Dati finali'!$B$4:$O$40,'[1]Dati finali'!L$42,FALSE)</f>
        <v>4747.1506650000001</v>
      </c>
    </row>
    <row r="5" spans="2:11" x14ac:dyDescent="0.35">
      <c r="B5" t="s">
        <v>28</v>
      </c>
      <c r="C5" s="14">
        <f>LN(VLOOKUP($B5,'[1]Dati finali'!$B$4:$S$40,'[1]Dati finali'!$S$42,FALSE))</f>
        <v>-4.926770765957718</v>
      </c>
      <c r="D5" s="2">
        <f>VLOOKUP($B5,'[1]Dati finali'!$B$4:$O$40,'[1]Dati finali'!C$42,FALSE)</f>
        <v>0.17600000000000002</v>
      </c>
      <c r="E5" s="5">
        <f>VLOOKUP($B5,'[1]Dati finali'!$B$4:$O$40,'[1]Dati finali'!E$42,FALSE)</f>
        <v>0.12434999999999999</v>
      </c>
      <c r="F5" s="5">
        <f>VLOOKUP($B5,'[1]Dati finali'!$B$4:$O$40,'[1]Dati finali'!G$42,FALSE)</f>
        <v>1.0175438596491229</v>
      </c>
      <c r="G5" s="2">
        <f>VLOOKUP($B5,'[1]Dati finali'!$B$4:$O$40,'[1]Dati finali'!H$42,FALSE)</f>
        <v>0.41427188940092169</v>
      </c>
      <c r="H5" s="4">
        <f>VLOOKUP($B5,'[1]Dati finali'!$B$4:$O$40,'[1]Dati finali'!I$42,FALSE)</f>
        <v>0.53935999999999995</v>
      </c>
      <c r="I5">
        <f>VLOOKUP($B5,'[1]Dati finali'!$B$4:$O$40,'[1]Dati finali'!J$42,FALSE)</f>
        <v>23383.132051156193</v>
      </c>
      <c r="J5">
        <f>VLOOKUP($B5,'[1]Dati finali'!$B$4:$O$40,'[1]Dati finali'!K$42,FALSE)</f>
        <v>34</v>
      </c>
      <c r="K5" s="7">
        <f>VLOOKUP($B5,'[1]Dati finali'!$B$4:$O$40,'[1]Dati finali'!L$42,FALSE)</f>
        <v>4935.9262470000003</v>
      </c>
    </row>
    <row r="6" spans="2:11" x14ac:dyDescent="0.35">
      <c r="B6" t="s">
        <v>21</v>
      </c>
      <c r="C6" s="14">
        <f>LN(VLOOKUP($B6,'[1]Dati finali'!$B$4:$S$40,'[1]Dati finali'!$S$42,FALSE))</f>
        <v>-4.8561839124970945</v>
      </c>
      <c r="D6" s="2">
        <f>VLOOKUP($B6,'[1]Dati finali'!$B$4:$O$40,'[1]Dati finali'!C$42,FALSE)</f>
        <v>0.40299999999999997</v>
      </c>
      <c r="E6" s="5">
        <f>VLOOKUP($B6,'[1]Dati finali'!$B$4:$O$40,'[1]Dati finali'!E$42,FALSE)</f>
        <v>0.11115</v>
      </c>
      <c r="F6" s="5">
        <f>VLOOKUP($B6,'[1]Dati finali'!$B$4:$O$40,'[1]Dati finali'!G$42,FALSE)</f>
        <v>1.0175438596491229</v>
      </c>
      <c r="G6" s="2">
        <f>VLOOKUP($B6,'[1]Dati finali'!$B$4:$O$40,'[1]Dati finali'!H$42,FALSE)</f>
        <v>0.48558139534883721</v>
      </c>
      <c r="H6" s="4">
        <f>VLOOKUP($B6,'[1]Dati finali'!$B$4:$O$40,'[1]Dati finali'!I$42,FALSE)</f>
        <v>0.67516000000000009</v>
      </c>
      <c r="I6">
        <f>VLOOKUP($B6,'[1]Dati finali'!$B$4:$O$40,'[1]Dati finali'!J$42,FALSE)</f>
        <v>28945.214455971793</v>
      </c>
      <c r="J6">
        <f>VLOOKUP($B6,'[1]Dati finali'!$B$4:$O$40,'[1]Dati finali'!K$42,FALSE)</f>
        <v>23</v>
      </c>
      <c r="K6" s="7">
        <f>VLOOKUP($B6,'[1]Dati finali'!$B$4:$O$40,'[1]Dati finali'!L$42,FALSE)</f>
        <v>6066.7289979999996</v>
      </c>
    </row>
    <row r="7" spans="2:11" x14ac:dyDescent="0.35">
      <c r="B7" t="s">
        <v>23</v>
      </c>
      <c r="C7" s="14">
        <f>LN(VLOOKUP($B7,'[1]Dati finali'!$B$4:$S$40,'[1]Dati finali'!$S$42,FALSE))</f>
        <v>-4.5332272530600148</v>
      </c>
      <c r="D7" s="2">
        <f>VLOOKUP($B7,'[1]Dati finali'!$B$4:$O$40,'[1]Dati finali'!C$42,FALSE)</f>
        <v>0.23899999999999999</v>
      </c>
      <c r="E7" s="5">
        <f>VLOOKUP($B7,'[1]Dati finali'!$B$4:$O$40,'[1]Dati finali'!E$42,FALSE)</f>
        <v>0.1313</v>
      </c>
      <c r="F7" s="5">
        <f>VLOOKUP($B7,'[1]Dati finali'!$B$4:$O$40,'[1]Dati finali'!G$42,FALSE)</f>
        <v>1.192982456140351</v>
      </c>
      <c r="G7" s="2">
        <f>VLOOKUP($B7,'[1]Dati finali'!$B$4:$O$40,'[1]Dati finali'!H$42,FALSE)</f>
        <v>0.16675000000000001</v>
      </c>
      <c r="H7" s="4">
        <f>VLOOKUP($B7,'[1]Dati finali'!$B$4:$O$40,'[1]Dati finali'!I$42,FALSE)</f>
        <v>0.94546000000000008</v>
      </c>
      <c r="I7">
        <f>VLOOKUP($B7,'[1]Dati finali'!$B$4:$O$40,'[1]Dati finali'!J$42,FALSE)</f>
        <v>35994.860216078843</v>
      </c>
      <c r="J7">
        <f>VLOOKUP($B7,'[1]Dati finali'!$B$4:$O$40,'[1]Dati finali'!K$42,FALSE)</f>
        <v>9</v>
      </c>
      <c r="K7" s="7">
        <f>VLOOKUP($B7,'[1]Dati finali'!$B$4:$O$40,'[1]Dati finali'!L$42,FALSE)</f>
        <v>3986.496114</v>
      </c>
    </row>
    <row r="8" spans="2:11" x14ac:dyDescent="0.35">
      <c r="B8" t="s">
        <v>26</v>
      </c>
      <c r="C8" s="14">
        <f>LN(VLOOKUP($B8,'[1]Dati finali'!$B$4:$S$40,'[1]Dati finali'!$S$42,FALSE))</f>
        <v>-4.3024822079123686</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VLOOKUP($B8,'[1]Dati finali'!$B$4:$O$40,'[1]Dati finali'!K$42,FALSE)</f>
        <v>38</v>
      </c>
      <c r="K8" s="7">
        <f>VLOOKUP($B8,'[1]Dati finali'!$B$4:$O$40,'[1]Dati finali'!L$42,FALSE)</f>
        <v>5798.3715529999999</v>
      </c>
    </row>
    <row r="9" spans="2:11" x14ac:dyDescent="0.35">
      <c r="B9" t="s">
        <v>15</v>
      </c>
      <c r="C9" s="14">
        <f>LN(VLOOKUP($B9,'[1]Dati finali'!$B$4:$S$40,'[1]Dati finali'!$S$42,FALSE))</f>
        <v>-4.2337739520948734</v>
      </c>
      <c r="D9" s="2">
        <f>VLOOKUP($B9,'[1]Dati finali'!$B$4:$O$40,'[1]Dati finali'!C$42,FALSE)</f>
        <v>0.31</v>
      </c>
      <c r="E9" s="5">
        <f>VLOOKUP($B9,'[1]Dati finali'!$B$4:$O$40,'[1]Dati finali'!E$42,FALSE)</f>
        <v>0.17780000000000001</v>
      </c>
      <c r="F9" s="5">
        <f>VLOOKUP($B9,'[1]Dati finali'!$B$4:$O$40,'[1]Dati finali'!G$42,FALSE)</f>
        <v>1.3508771929824563</v>
      </c>
      <c r="G9" s="2">
        <f>VLOOKUP($B9,'[1]Dati finali'!$B$4:$O$40,'[1]Dati finali'!H$42,FALSE)</f>
        <v>0.28974708171206226</v>
      </c>
      <c r="H9" s="4">
        <f>VLOOKUP($B9,'[1]Dati finali'!$B$4:$O$40,'[1]Dati finali'!I$42,FALSE)</f>
        <v>0.78724000000000005</v>
      </c>
      <c r="I9">
        <f>VLOOKUP($B9,'[1]Dati finali'!$B$4:$O$40,'[1]Dati finali'!J$42,FALSE)</f>
        <v>24212.197302170782</v>
      </c>
      <c r="J9">
        <f>VLOOKUP($B9,'[1]Dati finali'!$B$4:$O$40,'[1]Dati finali'!K$42,FALSE)</f>
        <v>21</v>
      </c>
      <c r="K9" s="7">
        <f>VLOOKUP($B9,'[1]Dati finali'!$B$4:$O$40,'[1]Dati finali'!L$42,FALSE)</f>
        <v>4215.9879979999996</v>
      </c>
    </row>
    <row r="10" spans="2:11" x14ac:dyDescent="0.35">
      <c r="B10" t="s">
        <v>20</v>
      </c>
      <c r="C10" s="14">
        <f>LN(VLOOKUP($B10,'[1]Dati finali'!$B$4:$S$40,'[1]Dati finali'!$S$42,FALSE))</f>
        <v>-4.1696272409631874</v>
      </c>
      <c r="D10" s="2">
        <f>VLOOKUP($B10,'[1]Dati finali'!$B$4:$O$40,'[1]Dati finali'!C$42,FALSE)</f>
        <v>0.33899999999999997</v>
      </c>
      <c r="E10" s="5">
        <f>VLOOKUP($B10,'[1]Dati finali'!$B$4:$O$40,'[1]Dati finali'!E$42,FALSE)</f>
        <v>0.15839999999999999</v>
      </c>
      <c r="F10" s="5">
        <f>VLOOKUP($B10,'[1]Dati finali'!$B$4:$O$40,'[1]Dati finali'!G$42,FALSE)</f>
        <v>1.0175438596491229</v>
      </c>
      <c r="G10" s="2">
        <f>VLOOKUP($B10,'[1]Dati finali'!$B$4:$O$40,'[1]Dati finali'!H$42,FALSE)</f>
        <v>0.54400000000000004</v>
      </c>
      <c r="H10" s="4">
        <f>VLOOKUP($B10,'[1]Dati finali'!$B$4:$O$40,'[1]Dati finali'!I$42,FALSE)</f>
        <v>0.68075000000000008</v>
      </c>
      <c r="I10">
        <f>VLOOKUP($B10,'[1]Dati finali'!$B$4:$O$40,'[1]Dati finali'!J$42,FALSE)</f>
        <v>24735.816612986935</v>
      </c>
      <c r="J10">
        <f>VLOOKUP($B10,'[1]Dati finali'!$B$4:$O$40,'[1]Dati finali'!K$42,FALSE)</f>
        <v>22</v>
      </c>
      <c r="K10" s="7">
        <f>VLOOKUP($B10,'[1]Dati finali'!$B$4:$O$40,'[1]Dati finali'!L$42,FALSE)</f>
        <v>6316.579033</v>
      </c>
    </row>
    <row r="11" spans="2:11" x14ac:dyDescent="0.35">
      <c r="B11" t="s">
        <v>11</v>
      </c>
      <c r="C11" s="14">
        <f>LN(VLOOKUP($B11,'[1]Dati finali'!$B$4:$S$40,'[1]Dati finali'!$S$42,FALSE))</f>
        <v>-3.9238603589985575</v>
      </c>
      <c r="D11" s="2">
        <f>VLOOKUP($B11,'[1]Dati finali'!$B$4:$O$40,'[1]Dati finali'!C$42,FALSE)</f>
        <v>0.39700000000000002</v>
      </c>
      <c r="E11" s="5">
        <f>VLOOKUP($B11,'[1]Dati finali'!$B$4:$O$40,'[1]Dati finali'!E$42,FALSE)</f>
        <v>0.1263</v>
      </c>
      <c r="F11" s="5">
        <f>VLOOKUP($B11,'[1]Dati finali'!$B$4:$O$40,'[1]Dati finali'!G$42,FALSE)</f>
        <v>1</v>
      </c>
      <c r="G11" s="2">
        <f>VLOOKUP($B11,'[1]Dati finali'!$B$4:$O$40,'[1]Dati finali'!H$42,FALSE)</f>
        <v>0.12391056910569105</v>
      </c>
      <c r="H11" s="4">
        <f>VLOOKUP($B11,'[1]Dati finali'!$B$4:$O$40,'[1]Dati finali'!I$42,FALSE)</f>
        <v>0.68716999999999995</v>
      </c>
      <c r="I11">
        <f>VLOOKUP($B11,'[1]Dati finali'!$B$4:$O$40,'[1]Dati finali'!J$42,FALSE)</f>
        <v>27843.887608341538</v>
      </c>
      <c r="J11">
        <f>VLOOKUP($B11,'[1]Dati finali'!$B$4:$O$40,'[1]Dati finali'!K$42,FALSE)</f>
        <v>8</v>
      </c>
      <c r="K11" s="7">
        <f>VLOOKUP($B11,'[1]Dati finali'!$B$4:$O$40,'[1]Dati finali'!L$42,FALSE)</f>
        <v>6592.3394420000004</v>
      </c>
    </row>
    <row r="12" spans="2:11" x14ac:dyDescent="0.35">
      <c r="B12" t="s">
        <v>9</v>
      </c>
      <c r="C12" s="14">
        <f>LN(VLOOKUP($B12,'[1]Dati finali'!$B$4:$S$40,'[1]Dati finali'!$S$42,FALSE))</f>
        <v>-3.7829934264802674</v>
      </c>
      <c r="D12" s="2">
        <f>VLOOKUP($B12,'[1]Dati finali'!$B$4:$O$40,'[1]Dati finali'!C$42,FALSE)</f>
        <v>0.23899999999999999</v>
      </c>
      <c r="E12" s="5">
        <f>VLOOKUP($B12,'[1]Dati finali'!$B$4:$O$40,'[1]Dati finali'!E$42,FALSE)</f>
        <v>0.14629999999999999</v>
      </c>
      <c r="F12" s="5">
        <f>VLOOKUP($B12,'[1]Dati finali'!$B$4:$O$40,'[1]Dati finali'!G$42,FALSE)</f>
        <v>1.0263157894736843</v>
      </c>
      <c r="G12" s="2">
        <f>VLOOKUP($B12,'[1]Dati finali'!$B$4:$O$40,'[1]Dati finali'!H$42,FALSE)</f>
        <v>0.1126530612244898</v>
      </c>
      <c r="H12" s="4">
        <f>VLOOKUP($B12,'[1]Dati finali'!$B$4:$O$40,'[1]Dati finali'!I$42,FALSE)</f>
        <v>0.73675000000000002</v>
      </c>
      <c r="I12">
        <f>VLOOKUP($B12,'[1]Dati finali'!$B$4:$O$40,'[1]Dati finali'!J$42,FALSE)</f>
        <v>31866.010828482387</v>
      </c>
      <c r="J12">
        <f>VLOOKUP($B12,'[1]Dati finali'!$B$4:$O$40,'[1]Dati finali'!K$42,FALSE)</f>
        <v>27</v>
      </c>
      <c r="K12" s="7">
        <f>VLOOKUP($B12,'[1]Dati finali'!$B$4:$O$40,'[1]Dati finali'!L$42,FALSE)</f>
        <v>5561.476705</v>
      </c>
    </row>
    <row r="13" spans="2:11" x14ac:dyDescent="0.35">
      <c r="B13" t="s">
        <v>3</v>
      </c>
      <c r="C13" s="14">
        <f>LN(VLOOKUP($B13,'[1]Dati finali'!$B$4:$S$40,'[1]Dati finali'!$S$42,FALSE))</f>
        <v>-3.5973355965640952</v>
      </c>
      <c r="D13" s="2">
        <f>VLOOKUP($B13,'[1]Dati finali'!$B$4:$O$40,'[1]Dati finali'!C$42,FALSE)</f>
        <v>0.47744723999999999</v>
      </c>
      <c r="E13" s="5">
        <f>VLOOKUP($B13,'[1]Dati finali'!$B$4:$O$40,'[1]Dati finali'!E$42,FALSE)</f>
        <v>9.6491228070175447E-2</v>
      </c>
      <c r="F13" s="5">
        <f>VLOOKUP($B13,'[1]Dati finali'!$B$4:$O$40,'[1]Dati finali'!G$42,FALSE)</f>
        <v>1.0701754385964912</v>
      </c>
      <c r="G13" s="2">
        <f>VLOOKUP($B13,'[1]Dati finali'!$B$4:$O$40,'[1]Dati finali'!H$42,FALSE)</f>
        <v>2.8395721925133691E-2</v>
      </c>
      <c r="H13" s="4">
        <f>VLOOKUP($B13,'[1]Dati finali'!$B$4:$O$40,'[1]Dati finali'!I$42,FALSE)</f>
        <v>0.81503000000000003</v>
      </c>
      <c r="I13">
        <f>VLOOKUP($B13,'[1]Dati finali'!$B$4:$O$40,'[1]Dati finali'!J$42,FALSE)</f>
        <v>33627.430244398442</v>
      </c>
      <c r="J13">
        <f>VLOOKUP($B13,'[1]Dati finali'!$B$4:$O$40,'[1]Dati finali'!K$42,FALSE)</f>
        <v>80</v>
      </c>
      <c r="K13" s="7">
        <f>VLOOKUP($B13,'[1]Dati finali'!$B$4:$O$40,'[1]Dati finali'!L$42,FALSE)</f>
        <v>4166.0179909999997</v>
      </c>
    </row>
    <row r="14" spans="2:11" x14ac:dyDescent="0.35">
      <c r="B14" t="s">
        <v>29</v>
      </c>
      <c r="C14" s="14">
        <f>LN(VLOOKUP($B14,'[1]Dati finali'!$B$4:$S$40,'[1]Dati finali'!$S$42,FALSE))</f>
        <v>-3.3811586616334148</v>
      </c>
      <c r="D14" s="2">
        <f>VLOOKUP($B14,'[1]Dati finali'!$B$4:$O$40,'[1]Dati finali'!C$42,FALSE)</f>
        <v>0.23100000000000001</v>
      </c>
      <c r="E14" s="5">
        <f>VLOOKUP($B14,'[1]Dati finali'!$B$4:$O$40,'[1]Dati finali'!E$42,FALSE)</f>
        <v>0.14384999999999998</v>
      </c>
      <c r="F14" s="5">
        <f>VLOOKUP($B14,'[1]Dati finali'!$B$4:$O$40,'[1]Dati finali'!G$42,FALSE)</f>
        <v>1.1578947368421053</v>
      </c>
      <c r="G14" s="2">
        <f>VLOOKUP($B14,'[1]Dati finali'!$B$4:$O$40,'[1]Dati finali'!H$42,FALSE)</f>
        <v>0.24461254612546127</v>
      </c>
      <c r="H14" s="4">
        <f>VLOOKUP($B14,'[1]Dati finali'!$B$4:$O$40,'[1]Dati finali'!I$42,FALSE)</f>
        <v>0.53750999999999993</v>
      </c>
      <c r="I14">
        <f>VLOOKUP($B14,'[1]Dati finali'!$B$4:$O$40,'[1]Dati finali'!J$42,FALSE)</f>
        <v>27733.754503235035</v>
      </c>
      <c r="J14">
        <f>VLOOKUP($B14,'[1]Dati finali'!$B$4:$O$40,'[1]Dati finali'!K$42,FALSE)</f>
        <v>24</v>
      </c>
      <c r="K14" s="7">
        <f>VLOOKUP($B14,'[1]Dati finali'!$B$4:$O$40,'[1]Dati finali'!L$42,FALSE)</f>
        <v>5348.64149</v>
      </c>
    </row>
    <row r="15" spans="2:11" x14ac:dyDescent="0.35">
      <c r="B15" t="s">
        <v>16</v>
      </c>
      <c r="C15" s="14">
        <f>LN(VLOOKUP($B15,'[1]Dati finali'!$B$4:$S$40,'[1]Dati finali'!$S$42,FALSE))</f>
        <v>-3.2246306479451783</v>
      </c>
      <c r="D15" s="2">
        <f>VLOOKUP($B15,'[1]Dati finali'!$B$4:$O$40,'[1]Dati finali'!C$42,FALSE)</f>
        <v>0.24100000000000002</v>
      </c>
      <c r="E15" s="5">
        <f>VLOOKUP($B15,'[1]Dati finali'!$B$4:$O$40,'[1]Dati finali'!E$42,FALSE)</f>
        <v>0.11294999999999999</v>
      </c>
      <c r="F15" s="5">
        <f>VLOOKUP($B15,'[1]Dati finali'!$B$4:$O$40,'[1]Dati finali'!G$42,FALSE)</f>
        <v>1.0350877192982457</v>
      </c>
      <c r="G15" s="2">
        <f>VLOOKUP($B15,'[1]Dati finali'!$B$4:$O$40,'[1]Dati finali'!H$42,FALSE)</f>
        <v>0.10078369905956112</v>
      </c>
      <c r="H15" s="4">
        <f>VLOOKUP($B15,'[1]Dati finali'!$B$4:$O$40,'[1]Dati finali'!I$42,FALSE)</f>
        <v>0.71062000000000003</v>
      </c>
      <c r="I15">
        <f>VLOOKUP($B15,'[1]Dati finali'!$B$4:$O$40,'[1]Dati finali'!J$42,FALSE)</f>
        <v>24656.045439859558</v>
      </c>
      <c r="J15">
        <f>VLOOKUP($B15,'[1]Dati finali'!$B$4:$O$40,'[1]Dati finali'!K$42,FALSE)</f>
        <v>28</v>
      </c>
      <c r="K15" s="7">
        <f>VLOOKUP($B15,'[1]Dati finali'!$B$4:$O$40,'[1]Dati finali'!L$42,FALSE)</f>
        <v>5272.761109</v>
      </c>
    </row>
    <row r="16" spans="2:11" x14ac:dyDescent="0.35">
      <c r="B16" t="s">
        <v>8</v>
      </c>
      <c r="C16" s="14">
        <f>LN(VLOOKUP($B16,'[1]Dati finali'!$B$4:$S$40,'[1]Dati finali'!$S$42,FALSE))</f>
        <v>-3.0655559513409441</v>
      </c>
      <c r="D16" s="2">
        <f>VLOOKUP($B16,'[1]Dati finali'!$B$4:$O$40,'[1]Dati finali'!C$42,FALSE)</f>
        <v>0.42499999999999999</v>
      </c>
      <c r="E16" s="5">
        <f>VLOOKUP($B16,'[1]Dati finali'!$B$4:$O$40,'[1]Dati finali'!E$42,FALSE)</f>
        <v>0.18445</v>
      </c>
      <c r="F16" s="5">
        <f>VLOOKUP($B16,'[1]Dati finali'!$B$4:$O$40,'[1]Dati finali'!G$42,FALSE)</f>
        <v>1.0789473684210527</v>
      </c>
      <c r="G16" s="2">
        <f>VLOOKUP($B16,'[1]Dati finali'!$B$4:$O$40,'[1]Dati finali'!H$42,FALSE)</f>
        <v>8.6530612244897956E-2</v>
      </c>
      <c r="H16" s="4">
        <f>VLOOKUP($B16,'[1]Dati finali'!$B$4:$O$40,'[1]Dati finali'!I$42,FALSE)</f>
        <v>0.66835999999999995</v>
      </c>
      <c r="I16">
        <f>VLOOKUP($B16,'[1]Dati finali'!$B$4:$O$40,'[1]Dati finali'!J$42,FALSE)</f>
        <v>30266.202047392988</v>
      </c>
      <c r="J16">
        <f>VLOOKUP($B16,'[1]Dati finali'!$B$4:$O$40,'[1]Dati finali'!K$42,FALSE)</f>
        <v>40</v>
      </c>
      <c r="K16" s="7">
        <f>VLOOKUP($B16,'[1]Dati finali'!$B$4:$O$40,'[1]Dati finali'!L$42,FALSE)</f>
        <v>3905.06351</v>
      </c>
    </row>
    <row r="17" spans="2:11" x14ac:dyDescent="0.35">
      <c r="B17" t="s">
        <v>19</v>
      </c>
      <c r="C17" s="14">
        <f>LN(VLOOKUP($B17,'[1]Dati finali'!$B$4:$S$40,'[1]Dati finali'!$S$42,FALSE))</f>
        <v>-3.0516228292413929</v>
      </c>
      <c r="D17" s="2">
        <f>VLOOKUP($B17,'[1]Dati finali'!$B$4:$O$40,'[1]Dati finali'!C$42,FALSE)</f>
        <v>0.187</v>
      </c>
      <c r="E17" s="5">
        <f>VLOOKUP($B17,'[1]Dati finali'!$B$4:$O$40,'[1]Dati finali'!E$42,FALSE)</f>
        <v>0.21060000000000001</v>
      </c>
      <c r="F17" s="5">
        <f>VLOOKUP($B17,'[1]Dati finali'!$B$4:$O$40,'[1]Dati finali'!G$42,FALSE)</f>
        <v>1.4122807017543861</v>
      </c>
      <c r="G17" s="2">
        <f>VLOOKUP($B17,'[1]Dati finali'!$B$4:$O$40,'[1]Dati finali'!H$42,FALSE)</f>
        <v>0.37279399585921325</v>
      </c>
      <c r="H17" s="4">
        <f>VLOOKUP($B17,'[1]Dati finali'!$B$4:$O$40,'[1]Dati finali'!I$42,FALSE)</f>
        <v>0.70144000000000006</v>
      </c>
      <c r="I17">
        <f>VLOOKUP($B17,'[1]Dati finali'!$B$4:$O$40,'[1]Dati finali'!J$42,FALSE)</f>
        <v>34585.035786649052</v>
      </c>
      <c r="J17">
        <f>VLOOKUP($B17,'[1]Dati finali'!$B$4:$O$40,'[1]Dati finali'!K$42,FALSE)</f>
        <v>29</v>
      </c>
      <c r="K17" s="7">
        <f>VLOOKUP($B17,'[1]Dati finali'!$B$4:$O$40,'[1]Dati finali'!L$42,FALSE)</f>
        <v>4652.762874</v>
      </c>
    </row>
    <row r="18" spans="2:11" x14ac:dyDescent="0.35">
      <c r="B18" t="s">
        <v>18</v>
      </c>
      <c r="C18" s="14">
        <f>LN(VLOOKUP($B18,'[1]Dati finali'!$B$4:$S$40,'[1]Dati finali'!$S$42,FALSE))</f>
        <v>-2.7015498626398906</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VLOOKUP($B18,'[1]Dati finali'!$B$4:$O$40,'[1]Dati finali'!K$42,FALSE)</f>
        <v>19</v>
      </c>
      <c r="K18" s="7">
        <f>VLOOKUP($B18,'[1]Dati finali'!$B$4:$O$40,'[1]Dati finali'!L$42,FALSE)</f>
        <v>5924.2219409999998</v>
      </c>
    </row>
    <row r="19" spans="2:11" x14ac:dyDescent="0.35">
      <c r="B19" t="s">
        <v>24</v>
      </c>
      <c r="C19" s="14">
        <f>LN(VLOOKUP($B19,'[1]Dati finali'!$B$4:$S$40,'[1]Dati finali'!$S$42,FALSE))</f>
        <v>-2.6720993702861451</v>
      </c>
      <c r="D19" s="2">
        <f>VLOOKUP($B19,'[1]Dati finali'!$B$4:$O$40,'[1]Dati finali'!C$42,FALSE)</f>
        <v>0.37200000000000005</v>
      </c>
      <c r="E19" s="5">
        <f>VLOOKUP($B19,'[1]Dati finali'!$B$4:$O$40,'[1]Dati finali'!E$42,FALSE)</f>
        <v>0.15589999999999998</v>
      </c>
      <c r="F19" s="5">
        <f>VLOOKUP($B19,'[1]Dati finali'!$B$4:$O$40,'[1]Dati finali'!G$42,FALSE)</f>
        <v>1.4736842105263159</v>
      </c>
      <c r="G19" s="2">
        <f>VLOOKUP($B19,'[1]Dati finali'!$B$4:$O$40,'[1]Dati finali'!H$42,FALSE)</f>
        <v>0.12103298611111112</v>
      </c>
      <c r="H19" s="4">
        <f>VLOOKUP($B19,'[1]Dati finali'!$B$4:$O$40,'[1]Dati finali'!I$42,FALSE)</f>
        <v>0.91076999999999997</v>
      </c>
      <c r="I19">
        <f>VLOOKUP($B19,'[1]Dati finali'!$B$4:$O$40,'[1]Dati finali'!J$42,FALSE)</f>
        <v>46055.498481981653</v>
      </c>
      <c r="J19">
        <f>VLOOKUP($B19,'[1]Dati finali'!$B$4:$O$40,'[1]Dati finali'!K$42,FALSE)</f>
        <v>36</v>
      </c>
      <c r="K19" s="7">
        <f>VLOOKUP($B19,'[1]Dati finali'!$B$4:$O$40,'[1]Dati finali'!L$42,FALSE)</f>
        <v>5816.8789630000001</v>
      </c>
    </row>
    <row r="20" spans="2:11" x14ac:dyDescent="0.35">
      <c r="B20" t="s">
        <v>31</v>
      </c>
      <c r="C20" s="14">
        <f>LN(VLOOKUP($B20,'[1]Dati finali'!$B$4:$S$40,'[1]Dati finali'!$S$42,FALSE))</f>
        <v>-2.5802689652496609</v>
      </c>
      <c r="D20" s="2">
        <f>VLOOKUP($B20,'[1]Dati finali'!$B$4:$O$40,'[1]Dati finali'!C$42,FALSE)</f>
        <v>0.36399999999999999</v>
      </c>
      <c r="E20" s="5">
        <f>VLOOKUP($B20,'[1]Dati finali'!$B$4:$O$40,'[1]Dati finali'!E$42,FALSE)</f>
        <v>0.22365000000000002</v>
      </c>
      <c r="F20" s="5">
        <f>VLOOKUP($B20,'[1]Dati finali'!$B$4:$O$40,'[1]Dati finali'!G$42,FALSE)</f>
        <v>1.1052631578947369</v>
      </c>
      <c r="G20" s="2">
        <f>VLOOKUP($B20,'[1]Dati finali'!$B$4:$O$40,'[1]Dati finali'!H$42,FALSE)</f>
        <v>0.38106081573197381</v>
      </c>
      <c r="H20" s="4">
        <f>VLOOKUP($B20,'[1]Dati finali'!$B$4:$O$40,'[1]Dati finali'!I$42,FALSE)</f>
        <v>0.80079999999999996</v>
      </c>
      <c r="I20">
        <f>VLOOKUP($B20,'[1]Dati finali'!$B$4:$O$40,'[1]Dati finali'!J$42,FALSE)</f>
        <v>33331.449418750446</v>
      </c>
      <c r="J20">
        <f>VLOOKUP($B20,'[1]Dati finali'!$B$4:$O$40,'[1]Dati finali'!K$42,FALSE)</f>
        <v>6</v>
      </c>
      <c r="K20" s="7">
        <f>VLOOKUP($B20,'[1]Dati finali'!$B$4:$O$40,'[1]Dati finali'!L$42,FALSE)</f>
        <v>4488.0469249999996</v>
      </c>
    </row>
    <row r="21" spans="2:11" x14ac:dyDescent="0.35">
      <c r="B21" t="s">
        <v>2</v>
      </c>
      <c r="C21" s="14">
        <f>LN(VLOOKUP($B21,'[1]Dati finali'!$B$4:$S$40,'[1]Dati finali'!$S$42,FALSE))</f>
        <v>-2.5249319306197777</v>
      </c>
      <c r="D21" s="2">
        <f>VLOOKUP($B21,'[1]Dati finali'!$B$4:$O$40,'[1]Dati finali'!C$42,FALSE)</f>
        <v>9.6811743000000006E-2</v>
      </c>
      <c r="E21" s="5">
        <f>VLOOKUP($B21,'[1]Dati finali'!$B$4:$O$40,'[1]Dati finali'!E$42,FALSE)</f>
        <v>6.8241469816272965E-2</v>
      </c>
      <c r="F21" s="5">
        <f>VLOOKUP($B21,'[1]Dati finali'!$B$4:$O$40,'[1]Dati finali'!G$42,FALSE)</f>
        <v>0.8421052631578948</v>
      </c>
      <c r="G21" s="2">
        <f>VLOOKUP($B21,'[1]Dati finali'!$B$4:$O$40,'[1]Dati finali'!H$42,FALSE)</f>
        <v>0.24825304897932565</v>
      </c>
      <c r="H21" s="4">
        <f>VLOOKUP($B21,'[1]Dati finali'!$B$4:$O$40,'[1]Dati finali'!I$42,FALSE)</f>
        <v>0.5796</v>
      </c>
      <c r="I21">
        <f>VLOOKUP($B21,'[1]Dati finali'!$B$4:$O$40,'[1]Dati finali'!J$42,FALSE)</f>
        <v>14742.756017137894</v>
      </c>
      <c r="J21">
        <f>VLOOKUP($B21,'[1]Dati finali'!$B$4:$O$40,'[1]Dati finali'!K$42,FALSE)</f>
        <v>109</v>
      </c>
      <c r="K21" s="7">
        <f>VLOOKUP($B21,'[1]Dati finali'!$B$4:$O$40,'[1]Dati finali'!L$42,FALSE)</f>
        <v>4432.5246950000001</v>
      </c>
    </row>
    <row r="22" spans="2:11" x14ac:dyDescent="0.35">
      <c r="B22" t="s">
        <v>30</v>
      </c>
      <c r="C22" s="14">
        <f>LN(VLOOKUP($B22,'[1]Dati finali'!$B$4:$S$40,'[1]Dati finali'!$S$42,FALSE))</f>
        <v>-2.3762362644016202</v>
      </c>
      <c r="D22" s="2">
        <f>VLOOKUP($B22,'[1]Dati finali'!$B$4:$O$40,'[1]Dati finali'!C$42,FALSE)</f>
        <v>0.32500000000000001</v>
      </c>
      <c r="E22" s="5">
        <f>VLOOKUP($B22,'[1]Dati finali'!$B$4:$O$40,'[1]Dati finali'!E$42,FALSE)</f>
        <v>0.16109999999999999</v>
      </c>
      <c r="F22" s="5">
        <f>VLOOKUP($B22,'[1]Dati finali'!$B$4:$O$40,'[1]Dati finali'!G$42,FALSE)</f>
        <v>1.1578947368421053</v>
      </c>
      <c r="G22" s="2">
        <f>VLOOKUP($B22,'[1]Dati finali'!$B$4:$O$40,'[1]Dati finali'!H$42,FALSE)</f>
        <v>0.30648484848484847</v>
      </c>
      <c r="H22" s="4">
        <f>VLOOKUP($B22,'[1]Dati finali'!$B$4:$O$40,'[1]Dati finali'!I$42,FALSE)</f>
        <v>0.54273000000000005</v>
      </c>
      <c r="I22">
        <f>VLOOKUP($B22,'[1]Dati finali'!$B$4:$O$40,'[1]Dati finali'!J$42,FALSE)</f>
        <v>30586.152876945034</v>
      </c>
      <c r="J22">
        <f>VLOOKUP($B22,'[1]Dati finali'!$B$4:$O$40,'[1]Dati finali'!K$42,FALSE)</f>
        <v>5</v>
      </c>
      <c r="K22" s="7">
        <f>VLOOKUP($B22,'[1]Dati finali'!$B$4:$O$40,'[1]Dati finali'!L$42,FALSE)</f>
        <v>5115.4481239999996</v>
      </c>
    </row>
    <row r="23" spans="2:11" x14ac:dyDescent="0.35">
      <c r="B23" t="s">
        <v>10</v>
      </c>
      <c r="C23" s="14">
        <f>LN(VLOOKUP($B23,'[1]Dati finali'!$B$4:$S$40,'[1]Dati finali'!$S$42,FALSE))</f>
        <v>-2.3270789248358947</v>
      </c>
      <c r="D23" s="2">
        <f>VLOOKUP($B23,'[1]Dati finali'!$B$4:$O$40,'[1]Dati finali'!C$42,FALSE)</f>
        <v>0.39100000000000001</v>
      </c>
      <c r="E23" s="5">
        <f>VLOOKUP($B23,'[1]Dati finali'!$B$4:$O$40,'[1]Dati finali'!E$42,FALSE)</f>
        <v>0.30295</v>
      </c>
      <c r="F23" s="5">
        <f>VLOOKUP($B23,'[1]Dati finali'!$B$4:$O$40,'[1]Dati finali'!G$42,FALSE)</f>
        <v>1.3596491228070178</v>
      </c>
      <c r="G23" s="2">
        <f>VLOOKUP($B23,'[1]Dati finali'!$B$4:$O$40,'[1]Dati finali'!H$42,FALSE)</f>
        <v>0.60297712418300653</v>
      </c>
      <c r="H23" s="4">
        <f>VLOOKUP($B23,'[1]Dati finali'!$B$4:$O$40,'[1]Dati finali'!I$42,FALSE)</f>
        <v>0.87757000000000007</v>
      </c>
      <c r="I23">
        <f>VLOOKUP($B23,'[1]Dati finali'!$B$4:$O$40,'[1]Dati finali'!J$42,FALSE)</f>
        <v>45056.267280748551</v>
      </c>
      <c r="J23">
        <f>VLOOKUP($B23,'[1]Dati finali'!$B$4:$O$40,'[1]Dati finali'!K$42,FALSE)</f>
        <v>4</v>
      </c>
      <c r="K23" s="7">
        <f>VLOOKUP($B23,'[1]Dati finali'!$B$4:$O$40,'[1]Dati finali'!L$42,FALSE)</f>
        <v>6183.3256810000003</v>
      </c>
    </row>
    <row r="24" spans="2:11" x14ac:dyDescent="0.35">
      <c r="B24" t="s">
        <v>13</v>
      </c>
      <c r="C24" s="14">
        <f>LN(VLOOKUP($B24,'[1]Dati finali'!$B$4:$S$40,'[1]Dati finali'!$S$42,FALSE))</f>
        <v>-1.7542506519788055</v>
      </c>
      <c r="D24" s="2">
        <f>VLOOKUP($B24,'[1]Dati finali'!$B$4:$O$40,'[1]Dati finali'!C$42,FALSE)</f>
        <v>0.35200000000000004</v>
      </c>
      <c r="E24" s="5">
        <f>VLOOKUP($B24,'[1]Dati finali'!$B$4:$O$40,'[1]Dati finali'!E$42,FALSE)</f>
        <v>0.17230000000000001</v>
      </c>
      <c r="F24" s="5">
        <f>VLOOKUP($B24,'[1]Dati finali'!$B$4:$O$40,'[1]Dati finali'!G$42,FALSE)</f>
        <v>1.2192982456140351</v>
      </c>
      <c r="G24" s="2">
        <f>VLOOKUP($B24,'[1]Dati finali'!$B$4:$O$40,'[1]Dati finali'!H$42,FALSE)</f>
        <v>0.17483279395900755</v>
      </c>
      <c r="H24" s="4">
        <f>VLOOKUP($B24,'[1]Dati finali'!$B$4:$O$40,'[1]Dati finali'!I$42,FALSE)</f>
        <v>0.80180000000000007</v>
      </c>
      <c r="I24">
        <f>VLOOKUP($B24,'[1]Dati finali'!$B$4:$O$40,'[1]Dati finali'!J$42,FALSE)</f>
        <v>37588.058140447843</v>
      </c>
      <c r="J24">
        <f>VLOOKUP($B24,'[1]Dati finali'!$B$4:$O$40,'[1]Dati finali'!K$42,FALSE)</f>
        <v>10</v>
      </c>
      <c r="K24" s="7">
        <f>VLOOKUP($B24,'[1]Dati finali'!$B$4:$O$40,'[1]Dati finali'!L$42,FALSE)</f>
        <v>5422.6711299999997</v>
      </c>
    </row>
    <row r="25" spans="2:11" x14ac:dyDescent="0.35">
      <c r="B25" t="s">
        <v>5</v>
      </c>
      <c r="C25" s="14">
        <f>LN(VLOOKUP($B25,'[1]Dati finali'!$B$4:$S$40,'[1]Dati finali'!$S$42,FALSE))</f>
        <v>-1.5736702099611271</v>
      </c>
      <c r="D25" s="2">
        <f>VLOOKUP($B25,'[1]Dati finali'!$B$4:$O$40,'[1]Dati finali'!C$42,FALSE)</f>
        <v>0.32400000000000001</v>
      </c>
      <c r="E25" s="5">
        <f>VLOOKUP($B25,'[1]Dati finali'!$B$4:$O$40,'[1]Dati finali'!E$42,FALSE)</f>
        <v>0.19640000000000002</v>
      </c>
      <c r="F25" s="5">
        <f>VLOOKUP($B25,'[1]Dati finali'!$B$4:$O$40,'[1]Dati finali'!G$42,FALSE)</f>
        <v>1.0526315789473684</v>
      </c>
      <c r="G25" s="2">
        <f>VLOOKUP($B25,'[1]Dati finali'!$B$4:$O$40,'[1]Dati finali'!H$42,FALSE)</f>
        <v>0.74774668630338736</v>
      </c>
      <c r="H25" s="4">
        <f>VLOOKUP($B25,'[1]Dati finali'!$B$4:$O$40,'[1]Dati finali'!I$42,FALSE)</f>
        <v>0.58094000000000001</v>
      </c>
      <c r="I25">
        <f>VLOOKUP($B25,'[1]Dati finali'!$B$4:$O$40,'[1]Dati finali'!J$42,FALSE)</f>
        <v>45962.942412958422</v>
      </c>
      <c r="J25">
        <f>VLOOKUP($B25,'[1]Dati finali'!$B$4:$O$40,'[1]Dati finali'!K$42,FALSE)</f>
        <v>18</v>
      </c>
      <c r="K25" s="7">
        <f>VLOOKUP($B25,'[1]Dati finali'!$B$4:$O$40,'[1]Dati finali'!L$42,FALSE)</f>
        <v>5352.3429720000004</v>
      </c>
    </row>
    <row r="26" spans="2:11" x14ac:dyDescent="0.35">
      <c r="B26" t="s">
        <v>0</v>
      </c>
      <c r="C26" s="14">
        <f>LN(VLOOKUP($B26,'[1]Dati finali'!$B$4:$S$40,'[1]Dati finali'!$S$42,FALSE))</f>
        <v>-1.5273124832395881</v>
      </c>
      <c r="D26" s="2">
        <f>VLOOKUP($B26,'[1]Dati finali'!$B$4:$O$40,'[1]Dati finali'!C$42,FALSE)</f>
        <v>0.56714520000000002</v>
      </c>
      <c r="E26" s="5">
        <f>VLOOKUP($B26,'[1]Dati finali'!$B$4:$O$40,'[1]Dati finali'!E$42,FALSE)</f>
        <v>7.6666666666666675E-2</v>
      </c>
      <c r="F26" s="5">
        <f>VLOOKUP($B26,'[1]Dati finali'!$B$4:$O$40,'[1]Dati finali'!G$42,FALSE)</f>
        <v>0.71052631578947378</v>
      </c>
      <c r="G26" s="2">
        <f>VLOOKUP($B26,'[1]Dati finali'!$B$4:$O$40,'[1]Dati finali'!H$42,FALSE)</f>
        <v>0.65241799578693949</v>
      </c>
      <c r="H26" s="4">
        <f>VLOOKUP($B26,'[1]Dati finali'!$B$4:$O$40,'[1]Dati finali'!I$42,FALSE)</f>
        <v>0.81349999999999989</v>
      </c>
      <c r="I26">
        <f>VLOOKUP($B26,'[1]Dati finali'!$B$4:$O$40,'[1]Dati finali'!J$42,FALSE)</f>
        <v>40969.205896074651</v>
      </c>
      <c r="J26">
        <f>VLOOKUP($B26,'[1]Dati finali'!$B$4:$O$40,'[1]Dati finali'!K$42,FALSE)</f>
        <v>25</v>
      </c>
      <c r="K26" s="7">
        <f>VLOOKUP($B26,'[1]Dati finali'!$B$4:$O$40,'[1]Dati finali'!L$42,FALSE)</f>
        <v>5046.9707070000004</v>
      </c>
    </row>
    <row r="27" spans="2:11" x14ac:dyDescent="0.35">
      <c r="B27" t="s">
        <v>27</v>
      </c>
      <c r="C27" s="14">
        <f>LN(VLOOKUP($B27,'[1]Dati finali'!$B$4:$S$40,'[1]Dati finali'!$S$42,FALSE))</f>
        <v>-1.4378977649471796</v>
      </c>
      <c r="D27" s="2">
        <f>VLOOKUP($B27,'[1]Dati finali'!$B$4:$O$40,'[1]Dati finali'!C$42,FALSE)</f>
        <v>0.24</v>
      </c>
      <c r="E27" s="5">
        <f>VLOOKUP($B27,'[1]Dati finali'!$B$4:$O$40,'[1]Dati finali'!E$42,FALSE)</f>
        <v>0.22570000000000001</v>
      </c>
      <c r="F27" s="5">
        <f>VLOOKUP($B27,'[1]Dati finali'!$B$4:$O$40,'[1]Dati finali'!G$42,FALSE)</f>
        <v>1.3508771929824563</v>
      </c>
      <c r="G27" s="2">
        <f>VLOOKUP($B27,'[1]Dati finali'!$B$4:$O$40,'[1]Dati finali'!H$42,FALSE)</f>
        <v>0.53502487562189049</v>
      </c>
      <c r="H27" s="4">
        <f>VLOOKUP($B27,'[1]Dati finali'!$B$4:$O$40,'[1]Dati finali'!I$42,FALSE)</f>
        <v>0.64651999999999998</v>
      </c>
      <c r="I27">
        <f>VLOOKUP($B27,'[1]Dati finali'!$B$4:$O$40,'[1]Dati finali'!J$42,FALSE)</f>
        <v>27783.081655469832</v>
      </c>
      <c r="J27">
        <f>VLOOKUP($B27,'[1]Dati finali'!$B$4:$O$40,'[1]Dati finali'!K$42,FALSE)</f>
        <v>7</v>
      </c>
      <c r="K27" s="7">
        <f>VLOOKUP($B27,'[1]Dati finali'!$B$4:$O$40,'[1]Dati finali'!L$42,FALSE)</f>
        <v>4297.4206020000001</v>
      </c>
    </row>
    <row r="28" spans="2:11" x14ac:dyDescent="0.35">
      <c r="B28" t="s">
        <v>4</v>
      </c>
      <c r="C28" s="14">
        <f>LN(VLOOKUP($B28,'[1]Dati finali'!$B$4:$S$40,'[1]Dati finali'!$S$42,FALSE))</f>
        <v>-1.2589800862323008</v>
      </c>
      <c r="D28" s="2">
        <f>VLOOKUP($B28,'[1]Dati finali'!$B$4:$O$40,'[1]Dati finali'!C$42,FALSE)</f>
        <v>0.51440529000000002</v>
      </c>
      <c r="E28" s="5">
        <f>VLOOKUP($B28,'[1]Dati finali'!$B$4:$O$40,'[1]Dati finali'!E$42,FALSE)</f>
        <v>0.22807017543859651</v>
      </c>
      <c r="F28" s="5">
        <f>VLOOKUP($B28,'[1]Dati finali'!$B$4:$O$40,'[1]Dati finali'!G$42,FALSE)</f>
        <v>0.92982456140350889</v>
      </c>
      <c r="G28" s="2">
        <f>VLOOKUP($B28,'[1]Dati finali'!$B$4:$O$40,'[1]Dati finali'!H$42,FALSE)</f>
        <v>0.15845754764042702</v>
      </c>
      <c r="H28" s="4">
        <f>VLOOKUP($B28,'[1]Dati finali'!$B$4:$O$40,'[1]Dati finali'!I$42,FALSE)</f>
        <v>0.91535</v>
      </c>
      <c r="I28">
        <f>VLOOKUP($B28,'[1]Dati finali'!$B$4:$O$40,'[1]Dati finali'!J$42,FALSE)</f>
        <v>37964.025726503154</v>
      </c>
      <c r="J28">
        <f>VLOOKUP($B28,'[1]Dati finali'!$B$4:$O$40,'[1]Dati finali'!K$42,FALSE)</f>
        <v>39</v>
      </c>
      <c r="K28" s="7">
        <f>VLOOKUP($B28,'[1]Dati finali'!$B$4:$O$40,'[1]Dati finali'!L$42,FALSE)</f>
        <v>3958.7349989999998</v>
      </c>
    </row>
    <row r="29" spans="2:11" x14ac:dyDescent="0.35">
      <c r="B29" t="s">
        <v>1</v>
      </c>
      <c r="C29" s="14">
        <f>LN(VLOOKUP($B29,'[1]Dati finali'!$B$4:$S$40,'[1]Dati finali'!$S$42,FALSE))</f>
        <v>-1.2442312825895385</v>
      </c>
      <c r="D29" s="2">
        <f>VLOOKUP($B29,'[1]Dati finali'!$B$4:$O$40,'[1]Dati finali'!C$42,FALSE)</f>
        <v>0.46356799999999998</v>
      </c>
      <c r="E29" s="5">
        <f>VLOOKUP($B29,'[1]Dati finali'!$B$4:$O$40,'[1]Dati finali'!E$42,FALSE)</f>
        <v>0.129</v>
      </c>
      <c r="F29" s="5">
        <f>VLOOKUP($B29,'[1]Dati finali'!$B$4:$O$40,'[1]Dati finali'!G$42,FALSE)</f>
        <v>0.6228070175438597</v>
      </c>
      <c r="G29" s="2">
        <f>VLOOKUP($B29,'[1]Dati finali'!$B$4:$O$40,'[1]Dati finali'!H$42,FALSE)</f>
        <v>0.14652498907518571</v>
      </c>
      <c r="H29" s="4">
        <f>VLOOKUP($B29,'[1]Dati finali'!$B$4:$O$40,'[1]Dati finali'!I$42,FALSE)</f>
        <v>0.82058000000000009</v>
      </c>
      <c r="I29">
        <f>VLOOKUP($B29,'[1]Dati finali'!$B$4:$O$40,'[1]Dati finali'!J$42,FALSE)</f>
        <v>52220.756109073707</v>
      </c>
      <c r="J29">
        <f>VLOOKUP($B29,'[1]Dati finali'!$B$4:$O$40,'[1]Dati finali'!K$42,FALSE)</f>
        <v>26</v>
      </c>
      <c r="K29" s="7">
        <f>VLOOKUP($B29,'[1]Dati finali'!$B$4:$O$40,'[1]Dati finali'!L$42,FALSE)</f>
        <v>4499.1513709999999</v>
      </c>
    </row>
    <row r="30" spans="2:11" x14ac:dyDescent="0.35">
      <c r="B30" t="s">
        <v>14</v>
      </c>
      <c r="C30" s="14">
        <f>LN(VLOOKUP($B30,'[1]Dati finali'!$B$4:$S$40,'[1]Dati finali'!$S$42,FALSE))</f>
        <v>-1.043596564177292</v>
      </c>
      <c r="D30" s="2">
        <f>VLOOKUP($B30,'[1]Dati finali'!$B$4:$O$40,'[1]Dati finali'!C$42,FALSE)</f>
        <v>0.28600000000000003</v>
      </c>
      <c r="E30" s="5">
        <f>VLOOKUP($B30,'[1]Dati finali'!$B$4:$O$40,'[1]Dati finali'!E$42,FALSE)</f>
        <v>0.30480000000000002</v>
      </c>
      <c r="F30" s="5">
        <f>VLOOKUP($B30,'[1]Dati finali'!$B$4:$O$40,'[1]Dati finali'!G$42,FALSE)</f>
        <v>1.2192982456140351</v>
      </c>
      <c r="G30" s="2">
        <f>VLOOKUP($B30,'[1]Dati finali'!$B$4:$O$40,'[1]Dati finali'!H$42,FALSE)</f>
        <v>0.29015868125096289</v>
      </c>
      <c r="H30" s="4">
        <f>VLOOKUP($B30,'[1]Dati finali'!$B$4:$O$40,'[1]Dati finali'!I$42,FALSE)</f>
        <v>0.77260999999999991</v>
      </c>
      <c r="I30">
        <f>VLOOKUP($B30,'[1]Dati finali'!$B$4:$O$40,'[1]Dati finali'!J$42,FALSE)</f>
        <v>44420.07979267578</v>
      </c>
      <c r="J30">
        <f>VLOOKUP($B30,'[1]Dati finali'!$B$4:$O$40,'[1]Dati finali'!K$42,FALSE)</f>
        <v>30</v>
      </c>
      <c r="K30" s="7">
        <f>VLOOKUP($B30,'[1]Dati finali'!$B$4:$O$40,'[1]Dati finali'!L$42,FALSE)</f>
        <v>5829.8341499999997</v>
      </c>
    </row>
    <row r="31" spans="2:11" x14ac:dyDescent="0.35">
      <c r="B31" t="s">
        <v>33</v>
      </c>
      <c r="C31" s="14">
        <f>LN(VLOOKUP($B31,'[1]Dati finali'!$B$4:$S$40,'[1]Dati finali'!$S$42,FALSE))</f>
        <v>-0.84133298253444422</v>
      </c>
      <c r="D31" s="2">
        <f>VLOOKUP($B31,'[1]Dati finali'!$B$4:$O$40,'[1]Dati finali'!C$42,FALSE)</f>
        <v>0.42599999999999999</v>
      </c>
      <c r="E31" s="5">
        <f>VLOOKUP($B31,'[1]Dati finali'!$B$4:$O$40,'[1]Dati finali'!E$42,FALSE)</f>
        <v>0.17543859649122809</v>
      </c>
      <c r="F31" s="5">
        <f>VLOOKUP($B31,'[1]Dati finali'!$B$4:$O$40,'[1]Dati finali'!G$42,FALSE)</f>
        <v>1.2719298245614037</v>
      </c>
      <c r="G31" s="2">
        <f>VLOOKUP($B31,'[1]Dati finali'!$B$4:$O$40,'[1]Dati finali'!H$42,FALSE)</f>
        <v>0.56096439169139467</v>
      </c>
      <c r="H31" s="4">
        <f>VLOOKUP($B31,'[1]Dati finali'!$B$4:$O$40,'[1]Dati finali'!I$42,FALSE)</f>
        <v>0.73760999999999999</v>
      </c>
      <c r="I31">
        <f>VLOOKUP($B31,'[1]Dati finali'!$B$4:$O$40,'[1]Dati finali'!J$42,FALSE)</f>
        <v>56765.024125018397</v>
      </c>
      <c r="J31">
        <f>VLOOKUP($B31,'[1]Dati finali'!$B$4:$O$40,'[1]Dati finali'!K$42,FALSE)</f>
        <v>16</v>
      </c>
      <c r="K31" s="7">
        <f>VLOOKUP($B31,'[1]Dati finali'!$B$4:$O$40,'[1]Dati finali'!L$42,FALSE)</f>
        <v>5213.5373970000001</v>
      </c>
    </row>
    <row r="32" spans="2:11" x14ac:dyDescent="0.35">
      <c r="B32" t="s">
        <v>12</v>
      </c>
      <c r="C32" s="14">
        <f>LN(VLOOKUP($B32,'[1]Dati finali'!$B$4:$S$40,'[1]Dati finali'!$S$42,FALSE))</f>
        <v>-0.7695319360775511</v>
      </c>
      <c r="D32" s="2">
        <f>VLOOKUP($B32,'[1]Dati finali'!$B$4:$O$40,'[1]Dati finali'!C$42,FALSE)</f>
        <v>0.43700000000000006</v>
      </c>
      <c r="E32" s="5">
        <f>VLOOKUP($B32,'[1]Dati finali'!$B$4:$O$40,'[1]Dati finali'!E$42,FALSE)</f>
        <v>0.15899999999999997</v>
      </c>
      <c r="F32" s="5">
        <f>VLOOKUP($B32,'[1]Dati finali'!$B$4:$O$40,'[1]Dati finali'!G$42,FALSE)</f>
        <v>1.2719298245614037</v>
      </c>
      <c r="G32" s="2">
        <f>VLOOKUP($B32,'[1]Dati finali'!$B$4:$O$40,'[1]Dati finali'!H$42,FALSE)</f>
        <v>0.4419622093023256</v>
      </c>
      <c r="H32" s="4">
        <f>VLOOKUP($B32,'[1]Dati finali'!$B$4:$O$40,'[1]Dati finali'!I$42,FALSE)</f>
        <v>0.85325000000000006</v>
      </c>
      <c r="I32">
        <f>VLOOKUP($B32,'[1]Dati finali'!$B$4:$O$40,'[1]Dati finali'!J$42,FALSE)</f>
        <v>39356.000800448739</v>
      </c>
      <c r="J32">
        <f>VLOOKUP($B32,'[1]Dati finali'!$B$4:$O$40,'[1]Dati finali'!K$42,FALSE)</f>
        <v>1</v>
      </c>
      <c r="K32" s="7">
        <f>VLOOKUP($B32,'[1]Dati finali'!$B$4:$O$40,'[1]Dati finali'!L$42,FALSE)</f>
        <v>6690.428715</v>
      </c>
    </row>
    <row r="33" spans="2:11" x14ac:dyDescent="0.35">
      <c r="B33" t="s">
        <v>34</v>
      </c>
      <c r="C33" s="14">
        <f>LN(VLOOKUP($B33,'[1]Dati finali'!$B$4:$S$40,'[1]Dati finali'!$S$42,FALSE))</f>
        <v>-0.64558949049997283</v>
      </c>
      <c r="D33" s="2">
        <f>VLOOKUP($B33,'[1]Dati finali'!$B$4:$O$40,'[1]Dati finali'!C$42,FALSE)</f>
        <v>0.42799999999999999</v>
      </c>
      <c r="E33" s="5">
        <f>VLOOKUP($B33,'[1]Dati finali'!$B$4:$O$40,'[1]Dati finali'!E$42,FALSE)</f>
        <v>0.18109999999999998</v>
      </c>
      <c r="F33" s="5">
        <f>VLOOKUP($B33,'[1]Dati finali'!$B$4:$O$40,'[1]Dati finali'!G$42,FALSE)</f>
        <v>1.2807017543859649</v>
      </c>
      <c r="G33" s="2">
        <f>VLOOKUP($B33,'[1]Dati finali'!$B$4:$O$40,'[1]Dati finali'!H$42,FALSE)</f>
        <v>0.24521508544490278</v>
      </c>
      <c r="H33" s="4">
        <f>VLOOKUP($B33,'[1]Dati finali'!$B$4:$O$40,'[1]Dati finali'!I$42,FALSE)</f>
        <v>0.83143</v>
      </c>
      <c r="I33">
        <f>VLOOKUP($B33,'[1]Dati finali'!$B$4:$O$40,'[1]Dati finali'!J$42,FALSE)</f>
        <v>37955.073294435715</v>
      </c>
      <c r="J33">
        <f>VLOOKUP($B33,'[1]Dati finali'!$B$4:$O$40,'[1]Dati finali'!K$42,FALSE)</f>
        <v>12</v>
      </c>
      <c r="K33" s="7">
        <f>VLOOKUP($B33,'[1]Dati finali'!$B$4:$O$40,'[1]Dati finali'!L$42,FALSE)</f>
        <v>5729.8941359999999</v>
      </c>
    </row>
    <row r="34" spans="2:11" x14ac:dyDescent="0.35">
      <c r="B34" t="s">
        <v>6</v>
      </c>
      <c r="C34" s="14">
        <f>LN(VLOOKUP($B34,'[1]Dati finali'!$B$4:$S$40,'[1]Dati finali'!$S$42,FALSE))</f>
        <v>4.9654783514853265E-2</v>
      </c>
      <c r="D34" s="2">
        <f>VLOOKUP($B34,'[1]Dati finali'!$B$4:$O$40,'[1]Dati finali'!C$42,FALSE)</f>
        <v>0.40299999999999997</v>
      </c>
      <c r="E34" s="5">
        <f>VLOOKUP($B34,'[1]Dati finali'!$B$4:$O$40,'[1]Dati finali'!E$42,FALSE)</f>
        <v>0.2838</v>
      </c>
      <c r="F34" s="5">
        <f>VLOOKUP($B34,'[1]Dati finali'!$B$4:$O$40,'[1]Dati finali'!G$42,FALSE)</f>
        <v>1.2543859649122808</v>
      </c>
      <c r="G34" s="2">
        <f>VLOOKUP($B34,'[1]Dati finali'!$B$4:$O$40,'[1]Dati finali'!H$42,FALSE)</f>
        <v>0.16570760233918128</v>
      </c>
      <c r="H34" s="4">
        <f>VLOOKUP($B34,'[1]Dati finali'!$B$4:$O$40,'[1]Dati finali'!I$42,FALSE)</f>
        <v>0.97960999999999998</v>
      </c>
      <c r="I34">
        <f>VLOOKUP($B34,'[1]Dati finali'!$B$4:$O$40,'[1]Dati finali'!J$42,FALSE)</f>
        <v>41965.08520658395</v>
      </c>
      <c r="J34">
        <f>VLOOKUP($B34,'[1]Dati finali'!$B$4:$O$40,'[1]Dati finali'!K$42,FALSE)</f>
        <v>41</v>
      </c>
      <c r="K34" s="7">
        <f>VLOOKUP($B34,'[1]Dati finali'!$B$4:$O$40,'[1]Dati finali'!L$42,FALSE)</f>
        <v>5646.6107910000001</v>
      </c>
    </row>
    <row r="35" spans="2:11" x14ac:dyDescent="0.35">
      <c r="B35" t="s">
        <v>22</v>
      </c>
      <c r="C35" s="14">
        <f>LN(VLOOKUP($B35,'[1]Dati finali'!$B$4:$S$40,'[1]Dati finali'!$S$42,FALSE))</f>
        <v>6.232738338836491E-2</v>
      </c>
      <c r="D35" s="2">
        <f>VLOOKUP($B35,'[1]Dati finali'!$B$4:$O$40,'[1]Dati finali'!C$42,FALSE)</f>
        <v>0.39899999999999997</v>
      </c>
      <c r="E35" s="5">
        <f>VLOOKUP($B35,'[1]Dati finali'!$B$4:$O$40,'[1]Dati finali'!E$42,FALSE)</f>
        <v>0.16165000000000002</v>
      </c>
      <c r="F35" s="5">
        <f>VLOOKUP($B35,'[1]Dati finali'!$B$4:$O$40,'[1]Dati finali'!G$42,FALSE)</f>
        <v>1.0438596491228072</v>
      </c>
      <c r="G35" s="2">
        <f>VLOOKUP($B35,'[1]Dati finali'!$B$4:$O$40,'[1]Dati finali'!H$42,FALSE)</f>
        <v>0.19813043478260869</v>
      </c>
      <c r="H35" s="4">
        <f>VLOOKUP($B35,'[1]Dati finali'!$B$4:$O$40,'[1]Dati finali'!I$42,FALSE)</f>
        <v>0.90727000000000002</v>
      </c>
      <c r="I35">
        <f>VLOOKUP($B35,'[1]Dati finali'!$B$4:$O$40,'[1]Dati finali'!J$42,FALSE)</f>
        <v>91004.175298679198</v>
      </c>
      <c r="J35">
        <f>VLOOKUP($B35,'[1]Dati finali'!$B$4:$O$40,'[1]Dati finali'!K$42,FALSE)</f>
        <v>20</v>
      </c>
      <c r="K35" s="7">
        <f>VLOOKUP($B35,'[1]Dati finali'!$B$4:$O$40,'[1]Dati finali'!L$42,FALSE)</f>
        <v>5509.6559569999999</v>
      </c>
    </row>
    <row r="36" spans="2:11" x14ac:dyDescent="0.35">
      <c r="B36" t="s">
        <v>32</v>
      </c>
      <c r="C36" s="14">
        <f>LN(VLOOKUP($B36,'[1]Dati finali'!$B$4:$S$40,'[1]Dati finali'!$S$42,FALSE))</f>
        <v>0.45162220690356558</v>
      </c>
      <c r="D36" s="2">
        <f>VLOOKUP($B36,'[1]Dati finali'!$B$4:$O$40,'[1]Dati finali'!C$42,FALSE)</f>
        <v>0.41899999999999998</v>
      </c>
      <c r="E36" s="5">
        <f>VLOOKUP($B36,'[1]Dati finali'!$B$4:$O$40,'[1]Dati finali'!E$42,FALSE)</f>
        <v>0.19645000000000001</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VLOOKUP($B36,'[1]Dati finali'!$B$4:$O$40,'[1]Dati finali'!K$42,FALSE)</f>
        <v>3</v>
      </c>
      <c r="K36" s="7">
        <f>VLOOKUP($B36,'[1]Dati finali'!$B$4:$O$40,'[1]Dati finali'!L$42,FALSE)</f>
        <v>6588.63796</v>
      </c>
    </row>
    <row r="37" spans="2:11" x14ac:dyDescent="0.35">
      <c r="B37" t="s">
        <v>25</v>
      </c>
      <c r="C37" s="14">
        <f>LN(VLOOKUP($B37,'[1]Dati finali'!$B$4:$S$40,'[1]Dati finali'!$S$42,FALSE))</f>
        <v>1.7079363396572698</v>
      </c>
      <c r="D37" s="2">
        <f>VLOOKUP($B37,'[1]Dati finali'!$B$4:$O$40,'[1]Dati finali'!C$42,FALSE)</f>
        <v>0.43200000000000005</v>
      </c>
      <c r="E37" s="5">
        <f>VLOOKUP($B37,'[1]Dati finali'!$B$4:$O$40,'[1]Dati finali'!E$42,FALSE)</f>
        <v>0.16239999999999999</v>
      </c>
      <c r="F37" s="5">
        <f>VLOOKUP($B37,'[1]Dati finali'!$B$4:$O$40,'[1]Dati finali'!G$42,FALSE)</f>
        <v>1.56140350877193</v>
      </c>
      <c r="G37" s="2">
        <f>VLOOKUP($B37,'[1]Dati finali'!$B$4:$O$40,'[1]Dati finali'!H$42,FALSE)</f>
        <v>0.97569731543624161</v>
      </c>
      <c r="H37" s="4">
        <f>VLOOKUP($B37,'[1]Dati finali'!$B$4:$O$40,'[1]Dati finali'!I$42,FALSE)</f>
        <v>0.81870999999999994</v>
      </c>
      <c r="I37">
        <f>VLOOKUP($B37,'[1]Dati finali'!$B$4:$O$40,'[1]Dati finali'!J$42,FALSE)</f>
        <v>53872.17663996949</v>
      </c>
      <c r="J37">
        <f>VLOOKUP($B37,'[1]Dati finali'!$B$4:$O$40,'[1]Dati finali'!K$42,FALSE)</f>
        <v>17</v>
      </c>
      <c r="K37" s="7">
        <f>VLOOKUP($B37,'[1]Dati finali'!$B$4:$O$40,'[1]Dati finali'!L$42,FALSE)</f>
        <v>6653.4138949999997</v>
      </c>
    </row>
    <row r="38" spans="2:11" x14ac:dyDescent="0.35">
      <c r="B38" t="s">
        <v>17</v>
      </c>
      <c r="C38" s="14">
        <f>LN(VLOOKUP($B38,'[1]Dati finali'!$B$4:$S$40,'[1]Dati finali'!$S$42,FALSE))</f>
        <v>1.8339752248443897</v>
      </c>
      <c r="D38" s="2">
        <f>VLOOKUP($B38,'[1]Dati finali'!$B$4:$O$40,'[1]Dati finali'!C$42,FALSE)</f>
        <v>0.42499999999999999</v>
      </c>
      <c r="E38" s="5">
        <f>VLOOKUP($B38,'[1]Dati finali'!$B$4:$O$40,'[1]Dati finali'!E$42,FALSE)</f>
        <v>0.15579999999999999</v>
      </c>
      <c r="F38" s="5">
        <f>VLOOKUP($B38,'[1]Dati finali'!$B$4:$O$40,'[1]Dati finali'!G$42,FALSE)</f>
        <v>1.4824561403508774</v>
      </c>
      <c r="G38" s="2">
        <f>VLOOKUP($B38,'[1]Dati finali'!$B$4:$O$40,'[1]Dati finali'!H$42,FALSE)</f>
        <v>0.99986000000000008</v>
      </c>
      <c r="H38" s="4">
        <f>VLOOKUP($B38,'[1]Dati finali'!$B$4:$O$40,'[1]Dati finali'!I$42,FALSE)</f>
        <v>0.93772999999999995</v>
      </c>
      <c r="I38">
        <f>VLOOKUP($B38,'[1]Dati finali'!$B$4:$O$40,'[1]Dati finali'!J$42,FALSE)</f>
        <v>46625.174468334641</v>
      </c>
      <c r="J38">
        <f>VLOOKUP($B38,'[1]Dati finali'!$B$4:$O$40,'[1]Dati finali'!K$42,FALSE)</f>
        <v>2</v>
      </c>
      <c r="K38" s="7">
        <f>VLOOKUP($B38,'[1]Dati finali'!$B$4:$O$40,'[1]Dati finali'!L$42,FALSE)</f>
        <v>7125.3528500000002</v>
      </c>
    </row>
    <row r="41" spans="2:11" x14ac:dyDescent="0.35">
      <c r="B41" t="s">
        <v>46</v>
      </c>
    </row>
    <row r="42" spans="2:11" ht="15" thickBot="1" x14ac:dyDescent="0.4"/>
    <row r="43" spans="2:11" x14ac:dyDescent="0.35">
      <c r="B43" s="10" t="s">
        <v>47</v>
      </c>
      <c r="C43" s="10"/>
    </row>
    <row r="44" spans="2:11" x14ac:dyDescent="0.35">
      <c r="B44" t="s">
        <v>48</v>
      </c>
      <c r="C44">
        <v>0.80407802928463701</v>
      </c>
    </row>
    <row r="45" spans="2:11" x14ac:dyDescent="0.35">
      <c r="B45" t="s">
        <v>49</v>
      </c>
      <c r="C45">
        <v>0.6465414771782656</v>
      </c>
    </row>
    <row r="46" spans="2:11" x14ac:dyDescent="0.35">
      <c r="B46" t="s">
        <v>50</v>
      </c>
      <c r="C46">
        <v>0.53778500861773193</v>
      </c>
    </row>
    <row r="47" spans="2:11" x14ac:dyDescent="0.35">
      <c r="B47" t="s">
        <v>51</v>
      </c>
      <c r="C47">
        <v>1.2325930851277547</v>
      </c>
    </row>
    <row r="48" spans="2:11"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72.255470775494274</v>
      </c>
      <c r="E52">
        <v>9.0319338469367842</v>
      </c>
      <c r="F52">
        <v>5.9448553795069357</v>
      </c>
      <c r="G52">
        <v>2.2903796091929649E-4</v>
      </c>
    </row>
    <row r="53" spans="2:10" x14ac:dyDescent="0.35">
      <c r="B53" t="s">
        <v>55</v>
      </c>
      <c r="C53">
        <v>26</v>
      </c>
      <c r="D53">
        <v>39.501428551123666</v>
      </c>
      <c r="E53">
        <v>1.5192857135047564</v>
      </c>
    </row>
    <row r="54" spans="2:10" ht="15" thickBot="1" x14ac:dyDescent="0.4">
      <c r="B54" s="8" t="s">
        <v>56</v>
      </c>
      <c r="C54" s="8">
        <v>34</v>
      </c>
      <c r="D54" s="8">
        <v>111.75689932661794</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-10.861040116089367</v>
      </c>
      <c r="D57">
        <v>2.2189268579104859</v>
      </c>
      <c r="E57">
        <v>-4.8947265104163762</v>
      </c>
      <c r="F57">
        <v>4.4367778569095727E-5</v>
      </c>
      <c r="G57">
        <v>-15.422109594719702</v>
      </c>
      <c r="H57">
        <v>-6.2999706374590314</v>
      </c>
      <c r="I57">
        <v>-15.422109594719702</v>
      </c>
      <c r="J57">
        <v>-6.2999706374590314</v>
      </c>
    </row>
    <row r="58" spans="2:10" x14ac:dyDescent="0.35">
      <c r="B58" t="s">
        <v>35</v>
      </c>
      <c r="C58">
        <v>1.406116601012189</v>
      </c>
      <c r="D58">
        <v>2.7791812580801203</v>
      </c>
      <c r="E58">
        <v>0.50594634550160478</v>
      </c>
      <c r="F58">
        <v>0.61715738905463091</v>
      </c>
      <c r="G58">
        <v>-4.3065722902960344</v>
      </c>
      <c r="H58">
        <v>7.1188054923204129</v>
      </c>
      <c r="I58">
        <v>-4.3065722902960344</v>
      </c>
      <c r="J58">
        <v>7.1188054923204129</v>
      </c>
    </row>
    <row r="59" spans="2:10" x14ac:dyDescent="0.35">
      <c r="B59" t="s">
        <v>37</v>
      </c>
      <c r="C59">
        <v>4.7437632324939738</v>
      </c>
      <c r="D59">
        <v>4.4952098402584753</v>
      </c>
      <c r="E59">
        <v>1.0552929453947819</v>
      </c>
      <c r="F59">
        <v>0.30099933317222488</v>
      </c>
      <c r="G59">
        <v>-4.4962729270344486</v>
      </c>
      <c r="H59">
        <v>13.983799392022396</v>
      </c>
      <c r="I59">
        <v>-4.4962729270344486</v>
      </c>
      <c r="J59">
        <v>13.983799392022396</v>
      </c>
    </row>
    <row r="60" spans="2:10" x14ac:dyDescent="0.35">
      <c r="B60" t="s">
        <v>39</v>
      </c>
      <c r="C60">
        <v>0.38873170428918369</v>
      </c>
      <c r="D60">
        <v>1.399515025287231</v>
      </c>
      <c r="E60">
        <v>0.27776172264345778</v>
      </c>
      <c r="F60">
        <v>0.78339207190420512</v>
      </c>
      <c r="G60">
        <v>-2.4880126300117444</v>
      </c>
      <c r="H60">
        <v>3.265476038590112</v>
      </c>
      <c r="I60">
        <v>-2.4880126300117444</v>
      </c>
      <c r="J60">
        <v>3.265476038590112</v>
      </c>
    </row>
    <row r="61" spans="2:10" x14ac:dyDescent="0.35">
      <c r="B61" t="s">
        <v>40</v>
      </c>
      <c r="C61">
        <v>3.1041184083849114</v>
      </c>
      <c r="D61">
        <v>1.059151228907584</v>
      </c>
      <c r="E61">
        <v>2.9307603330513254</v>
      </c>
      <c r="F61" s="17">
        <v>6.9581214350658447E-3</v>
      </c>
      <c r="G61">
        <v>0.92700187739059636</v>
      </c>
      <c r="H61">
        <v>5.2812349393792264</v>
      </c>
      <c r="I61">
        <v>0.92700187739059636</v>
      </c>
      <c r="J61">
        <v>5.2812349393792264</v>
      </c>
    </row>
    <row r="62" spans="2:10" x14ac:dyDescent="0.35">
      <c r="B62" t="s">
        <v>41</v>
      </c>
      <c r="C62">
        <v>3.6669379566871125</v>
      </c>
      <c r="D62">
        <v>2.1705750909562584</v>
      </c>
      <c r="E62">
        <v>1.6893854407366407</v>
      </c>
      <c r="F62">
        <v>0.10310405695640971</v>
      </c>
      <c r="G62">
        <v>-0.79474304155840869</v>
      </c>
      <c r="H62">
        <v>8.1286189549326338</v>
      </c>
      <c r="I62">
        <v>-0.79474304155840869</v>
      </c>
      <c r="J62">
        <v>8.1286189549326338</v>
      </c>
    </row>
    <row r="63" spans="2:10" x14ac:dyDescent="0.35">
      <c r="B63" t="s">
        <v>42</v>
      </c>
      <c r="C63">
        <v>4.395933350885335E-5</v>
      </c>
      <c r="D63">
        <v>1.8409883438051547E-5</v>
      </c>
      <c r="E63">
        <v>2.3878116152540882</v>
      </c>
      <c r="F63" s="17">
        <v>2.4504830647809641E-2</v>
      </c>
      <c r="G63">
        <v>6.1172761399545263E-6</v>
      </c>
      <c r="H63">
        <v>8.1801390877752174E-5</v>
      </c>
      <c r="I63">
        <v>6.1172761399545263E-6</v>
      </c>
      <c r="J63">
        <v>8.1801390877752174E-5</v>
      </c>
    </row>
    <row r="64" spans="2:10" x14ac:dyDescent="0.35">
      <c r="B64" t="s">
        <v>43</v>
      </c>
      <c r="C64">
        <v>1.6971401263070972E-2</v>
      </c>
      <c r="D64">
        <v>1.2161037228331489E-2</v>
      </c>
      <c r="E64">
        <v>1.3955554073572614</v>
      </c>
      <c r="F64">
        <v>0.17465409178223018</v>
      </c>
      <c r="G64">
        <v>-8.0259687641963326E-3</v>
      </c>
      <c r="H64">
        <v>4.1968771290338276E-2</v>
      </c>
      <c r="I64">
        <v>-8.0259687641963326E-3</v>
      </c>
      <c r="J64">
        <v>4.1968771290338276E-2</v>
      </c>
    </row>
    <row r="65" spans="2:10" ht="15" thickBot="1" x14ac:dyDescent="0.4">
      <c r="B65" s="8" t="s">
        <v>45</v>
      </c>
      <c r="C65" s="8">
        <v>1.7440460231210074E-4</v>
      </c>
      <c r="D65" s="8">
        <v>2.9573315222444942E-4</v>
      </c>
      <c r="E65" s="8">
        <v>0.58973639242087661</v>
      </c>
      <c r="F65" s="8">
        <v>0.5604579279331019</v>
      </c>
      <c r="G65" s="8">
        <v>-4.3348359806790902E-4</v>
      </c>
      <c r="H65" s="8">
        <v>7.8229280269211056E-4</v>
      </c>
      <c r="I65" s="8">
        <v>-4.3348359806790902E-4</v>
      </c>
      <c r="J65" s="8">
        <v>7.8229280269211056E-4</v>
      </c>
    </row>
    <row r="69" spans="2:10" x14ac:dyDescent="0.35">
      <c r="B69" t="s">
        <v>70</v>
      </c>
    </row>
    <row r="70" spans="2:10" ht="15" thickBot="1" x14ac:dyDescent="0.4"/>
    <row r="71" spans="2:10" x14ac:dyDescent="0.35">
      <c r="B71" s="9" t="s">
        <v>71</v>
      </c>
      <c r="C71" s="9" t="s">
        <v>90</v>
      </c>
      <c r="D71" s="9" t="s">
        <v>73</v>
      </c>
    </row>
    <row r="72" spans="2:10" x14ac:dyDescent="0.35">
      <c r="B72">
        <v>1</v>
      </c>
      <c r="C72">
        <v>-4.2122921776876705</v>
      </c>
      <c r="D72">
        <v>-0.74014760025801962</v>
      </c>
    </row>
    <row r="73" spans="2:10" x14ac:dyDescent="0.35">
      <c r="B73">
        <v>2</v>
      </c>
      <c r="C73">
        <v>-3.898593625902997</v>
      </c>
      <c r="D73">
        <v>-1.0281771400547211</v>
      </c>
    </row>
    <row r="74" spans="2:10" x14ac:dyDescent="0.35">
      <c r="B74">
        <v>3</v>
      </c>
      <c r="C74">
        <v>-2.6676622818934641</v>
      </c>
      <c r="D74">
        <v>-2.1885216306036304</v>
      </c>
    </row>
    <row r="75" spans="2:10" x14ac:dyDescent="0.35">
      <c r="B75">
        <v>4</v>
      </c>
      <c r="C75">
        <v>-3.0235011819391668</v>
      </c>
      <c r="D75">
        <v>-1.509726071120848</v>
      </c>
    </row>
    <row r="76" spans="2:10" x14ac:dyDescent="0.35">
      <c r="B76">
        <v>5</v>
      </c>
      <c r="C76">
        <v>-3.977901426134876</v>
      </c>
      <c r="D76">
        <v>-0.32458078177749261</v>
      </c>
    </row>
    <row r="77" spans="2:10" x14ac:dyDescent="0.35">
      <c r="B77">
        <v>6</v>
      </c>
      <c r="C77">
        <v>-3.1143653935275641</v>
      </c>
      <c r="D77">
        <v>-1.1194085585673093</v>
      </c>
    </row>
    <row r="78" spans="2:10" x14ac:dyDescent="0.35">
      <c r="B78">
        <v>7</v>
      </c>
      <c r="C78">
        <v>-2.4901132112776381</v>
      </c>
      <c r="D78">
        <v>-1.6795140296855493</v>
      </c>
    </row>
    <row r="79" spans="2:10" x14ac:dyDescent="0.35">
      <c r="B79">
        <v>8</v>
      </c>
      <c r="C79">
        <v>-3.9009957003321789</v>
      </c>
      <c r="D79">
        <v>-2.2864658666378546E-2</v>
      </c>
    </row>
    <row r="80" spans="2:10" x14ac:dyDescent="0.35">
      <c r="B80">
        <v>9</v>
      </c>
      <c r="C80">
        <v>-3.5517156561430561</v>
      </c>
      <c r="D80">
        <v>-0.23127777033721131</v>
      </c>
    </row>
    <row r="81" spans="2:4" x14ac:dyDescent="0.35">
      <c r="B81">
        <v>10</v>
      </c>
      <c r="C81">
        <v>-2.6766186045701996</v>
      </c>
      <c r="D81">
        <v>-0.92071699199389556</v>
      </c>
    </row>
    <row r="82" spans="2:4" x14ac:dyDescent="0.35">
      <c r="B82">
        <v>11</v>
      </c>
      <c r="C82">
        <v>-4.1141056314248203</v>
      </c>
      <c r="D82">
        <v>0.7329469697914055</v>
      </c>
    </row>
    <row r="83" spans="2:4" x14ac:dyDescent="0.35">
      <c r="B83">
        <v>12</v>
      </c>
      <c r="C83">
        <v>-4.1866861944586446</v>
      </c>
      <c r="D83">
        <v>0.96205554651346636</v>
      </c>
    </row>
    <row r="84" spans="2:4" x14ac:dyDescent="0.35">
      <c r="B84">
        <v>13</v>
      </c>
      <c r="C84">
        <v>-3.5591972951358497</v>
      </c>
      <c r="D84">
        <v>0.49364134379490565</v>
      </c>
    </row>
    <row r="85" spans="2:4" x14ac:dyDescent="0.35">
      <c r="B85">
        <v>14</v>
      </c>
      <c r="C85">
        <v>-2.4967588075061182</v>
      </c>
      <c r="D85">
        <v>-0.55486402173527472</v>
      </c>
    </row>
    <row r="86" spans="2:4" x14ac:dyDescent="0.35">
      <c r="B86">
        <v>15</v>
      </c>
      <c r="C86">
        <v>-1.2864352734330311</v>
      </c>
      <c r="D86">
        <v>-1.4151145892068595</v>
      </c>
    </row>
    <row r="87" spans="2:4" x14ac:dyDescent="0.35">
      <c r="B87">
        <v>16</v>
      </c>
      <c r="C87">
        <v>-1.6600765494077356</v>
      </c>
      <c r="D87">
        <v>-1.0120228208784094</v>
      </c>
    </row>
    <row r="88" spans="2:4" x14ac:dyDescent="0.35">
      <c r="B88">
        <v>17</v>
      </c>
      <c r="C88">
        <v>-2.3894856387509318</v>
      </c>
      <c r="D88">
        <v>-0.19078332649872909</v>
      </c>
    </row>
    <row r="89" spans="2:4" x14ac:dyDescent="0.35">
      <c r="B89">
        <v>18</v>
      </c>
      <c r="C89">
        <v>-3.9068558555880459</v>
      </c>
      <c r="D89">
        <v>1.3819239249682682</v>
      </c>
    </row>
    <row r="90" spans="2:4" x14ac:dyDescent="0.35">
      <c r="B90">
        <v>19</v>
      </c>
      <c r="C90">
        <v>-3.9266374751596862</v>
      </c>
      <c r="D90">
        <v>1.550401210758066</v>
      </c>
    </row>
    <row r="91" spans="2:4" x14ac:dyDescent="0.35">
      <c r="B91">
        <v>20</v>
      </c>
      <c r="C91">
        <v>-0.12895005793236036</v>
      </c>
      <c r="D91">
        <v>-2.1981288669035344</v>
      </c>
    </row>
    <row r="92" spans="2:4" x14ac:dyDescent="0.35">
      <c r="B92">
        <v>21</v>
      </c>
      <c r="C92">
        <v>-2.8241054364569749</v>
      </c>
      <c r="D92">
        <v>1.0698547844781694</v>
      </c>
    </row>
    <row r="93" spans="2:4" x14ac:dyDescent="0.35">
      <c r="B93">
        <v>22</v>
      </c>
      <c r="C93">
        <v>-1.3537679957214375</v>
      </c>
      <c r="D93">
        <v>-0.21990221423968959</v>
      </c>
    </row>
    <row r="94" spans="2:4" x14ac:dyDescent="0.35">
      <c r="B94">
        <v>23</v>
      </c>
      <c r="C94">
        <v>-1.3099595403754742</v>
      </c>
      <c r="D94">
        <v>-0.21735294286411388</v>
      </c>
    </row>
    <row r="95" spans="2:4" x14ac:dyDescent="0.35">
      <c r="B95">
        <v>24</v>
      </c>
      <c r="C95">
        <v>-2.8066311913423441</v>
      </c>
      <c r="D95">
        <v>1.3687334263951645</v>
      </c>
    </row>
    <row r="96" spans="2:4" x14ac:dyDescent="0.35">
      <c r="B96">
        <v>25</v>
      </c>
      <c r="C96">
        <v>-1.8247809291523587</v>
      </c>
      <c r="D96">
        <v>0.56580084292005783</v>
      </c>
    </row>
    <row r="97" spans="2:4" x14ac:dyDescent="0.35">
      <c r="B97">
        <v>26</v>
      </c>
      <c r="C97">
        <v>-2.3697935285272402</v>
      </c>
      <c r="D97">
        <v>1.1255622459377017</v>
      </c>
    </row>
    <row r="98" spans="2:4" x14ac:dyDescent="0.35">
      <c r="B98">
        <v>27</v>
      </c>
      <c r="C98">
        <v>-1.3266429648770337</v>
      </c>
      <c r="D98">
        <v>0.28304640069974174</v>
      </c>
    </row>
    <row r="99" spans="2:4" x14ac:dyDescent="0.35">
      <c r="B99">
        <v>28</v>
      </c>
      <c r="C99">
        <v>-0.8131258673730829</v>
      </c>
      <c r="D99">
        <v>-2.8207115161361318E-2</v>
      </c>
    </row>
    <row r="100" spans="2:4" x14ac:dyDescent="0.35">
      <c r="B100">
        <v>29</v>
      </c>
      <c r="C100">
        <v>-1.5832749924316762</v>
      </c>
      <c r="D100">
        <v>0.81374305635412514</v>
      </c>
    </row>
    <row r="101" spans="2:4" x14ac:dyDescent="0.35">
      <c r="B101">
        <v>30</v>
      </c>
      <c r="C101">
        <v>-2.2208419791718774</v>
      </c>
      <c r="D101">
        <v>1.5752524886719046</v>
      </c>
    </row>
    <row r="102" spans="2:4" x14ac:dyDescent="0.35">
      <c r="B102">
        <v>31</v>
      </c>
      <c r="C102">
        <v>-0.82855087841708752</v>
      </c>
      <c r="D102">
        <v>0.87820566193194083</v>
      </c>
    </row>
    <row r="103" spans="2:4" x14ac:dyDescent="0.35">
      <c r="B103">
        <v>32</v>
      </c>
      <c r="C103">
        <v>0.11535447849417602</v>
      </c>
      <c r="D103">
        <v>-5.3027095105811106E-2</v>
      </c>
    </row>
    <row r="104" spans="2:4" x14ac:dyDescent="0.35">
      <c r="B104">
        <v>33</v>
      </c>
      <c r="C104">
        <v>-0.75176232247372154</v>
      </c>
      <c r="D104">
        <v>1.2033845293772871</v>
      </c>
    </row>
    <row r="105" spans="2:4" x14ac:dyDescent="0.35">
      <c r="B105">
        <v>34</v>
      </c>
      <c r="C105">
        <v>0.9716800295413901</v>
      </c>
      <c r="D105">
        <v>0.73625631011587966</v>
      </c>
    </row>
    <row r="106" spans="2:4" ht="15" thickBot="1" x14ac:dyDescent="0.4">
      <c r="B106" s="8">
        <v>35</v>
      </c>
      <c r="C106" s="8">
        <v>0.92044574189366224</v>
      </c>
      <c r="D106" s="8">
        <v>0.91352948295072745</v>
      </c>
    </row>
    <row r="107" spans="2:4" ht="15" thickBot="1" x14ac:dyDescent="0.4">
      <c r="B107" s="8">
        <v>35</v>
      </c>
      <c r="C107" s="8">
        <v>2.8552549932566174</v>
      </c>
      <c r="D107" s="8">
        <v>-1.0212797684122277</v>
      </c>
    </row>
    <row r="108" spans="2:4" x14ac:dyDescent="0.35">
      <c r="B108">
        <v>36</v>
      </c>
      <c r="C108">
        <v>3.3073220583021214</v>
      </c>
      <c r="D108">
        <v>-1.1370083671530851</v>
      </c>
    </row>
    <row r="109" spans="2:4" ht="15" thickBot="1" x14ac:dyDescent="0.4">
      <c r="B109" s="8">
        <v>37</v>
      </c>
      <c r="C109" s="8">
        <v>0.72604689963849256</v>
      </c>
      <c r="D109" s="8">
        <v>1.7394786368025101</v>
      </c>
    </row>
  </sheetData>
  <conditionalFormatting sqref="B4:C38">
    <cfRule type="cellIs" dxfId="8" priority="1" operator="equal">
      <formula>0</formula>
    </cfRule>
  </conditionalFormatting>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F699B-0133-459B-B701-089B65E8F3E0}">
  <dimension ref="B1:K109"/>
  <sheetViews>
    <sheetView topLeftCell="A47" workbookViewId="0">
      <selection activeCell="F62" sqref="F62"/>
    </sheetView>
  </sheetViews>
  <sheetFormatPr defaultRowHeight="14.5" x14ac:dyDescent="0.35"/>
  <cols>
    <col min="2" max="2" width="11.36328125" customWidth="1"/>
    <col min="3" max="3" width="15.1796875" customWidth="1"/>
    <col min="4" max="4" width="15.26953125" bestFit="1" customWidth="1"/>
    <col min="5" max="5" width="13.3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99</v>
      </c>
    </row>
    <row r="3" spans="2:11" ht="48" x14ac:dyDescent="0.35">
      <c r="C3" s="1" t="s">
        <v>104</v>
      </c>
      <c r="D3" s="1" t="s">
        <v>35</v>
      </c>
      <c r="E3" s="1" t="s">
        <v>37</v>
      </c>
      <c r="F3" s="1" t="s">
        <v>39</v>
      </c>
      <c r="G3" s="1" t="s">
        <v>40</v>
      </c>
      <c r="H3" s="1" t="s">
        <v>41</v>
      </c>
      <c r="I3" s="1" t="s">
        <v>42</v>
      </c>
      <c r="J3" s="1" t="s">
        <v>43</v>
      </c>
      <c r="K3" s="1" t="s">
        <v>45</v>
      </c>
    </row>
    <row r="4" spans="2:11" x14ac:dyDescent="0.35">
      <c r="B4" t="s">
        <v>7</v>
      </c>
      <c r="C4" s="14">
        <f>LN(VLOOKUP($B4,'[1]Dati finali'!$B$4:$V$40,'[1]Dati finali'!$T$42,FALSE))</f>
        <v>-3.8471829465589118</v>
      </c>
      <c r="D4" s="2">
        <f>VLOOKUP($B4,'[1]Dati finali'!$B$4:$O$40,'[1]Dati finali'!C$42,FALSE)</f>
        <v>0.27800000000000002</v>
      </c>
      <c r="E4" s="5">
        <f>VLOOKUP($B4,'[1]Dati finali'!$B$4:$O$40,'[1]Dati finali'!E$42,FALSE)</f>
        <v>9.69E-2</v>
      </c>
      <c r="F4" s="5">
        <f>VLOOKUP($B4,'[1]Dati finali'!$B$4:$O$40,'[1]Dati finali'!G$42,FALSE)</f>
        <v>0.97368421052631593</v>
      </c>
      <c r="G4" s="2">
        <f>VLOOKUP($B4,'[1]Dati finali'!$B$4:$O$40,'[1]Dati finali'!H$42,FALSE)</f>
        <v>0.15651982378854626</v>
      </c>
      <c r="H4" s="4">
        <f>VLOOKUP($B4,'[1]Dati finali'!$B$4:$O$40,'[1]Dati finali'!I$42,FALSE)</f>
        <v>0.74668999999999996</v>
      </c>
      <c r="I4">
        <f>VLOOKUP($B4,'[1]Dati finali'!$B$4:$O$40,'[1]Dati finali'!J$42,FALSE)</f>
        <v>18375.433481661283</v>
      </c>
      <c r="J4">
        <f>VLOOKUP($B4,'[1]Dati finali'!$B$4:$O$40,'[1]Dati finali'!K$42,FALSE)</f>
        <v>33</v>
      </c>
      <c r="K4" s="7">
        <f>VLOOKUP($B4,'[1]Dati finali'!$B$4:$O$40,'[1]Dati finali'!L$42,FALSE)</f>
        <v>4747.1506650000001</v>
      </c>
    </row>
    <row r="5" spans="2:11" x14ac:dyDescent="0.35">
      <c r="B5" t="s">
        <v>15</v>
      </c>
      <c r="C5" s="14">
        <f>LN(VLOOKUP($B5,'[1]Dati finali'!$B$4:$V$40,'[1]Dati finali'!$T$42,FALSE))</f>
        <v>-3.3892271250795591</v>
      </c>
      <c r="D5" s="2">
        <f>VLOOKUP($B5,'[1]Dati finali'!$B$4:$O$40,'[1]Dati finali'!C$42,FALSE)</f>
        <v>0.31</v>
      </c>
      <c r="E5" s="5">
        <f>VLOOKUP($B5,'[1]Dati finali'!$B$4:$O$40,'[1]Dati finali'!E$42,FALSE)</f>
        <v>0.17780000000000001</v>
      </c>
      <c r="F5" s="5">
        <f>VLOOKUP($B5,'[1]Dati finali'!$B$4:$O$40,'[1]Dati finali'!G$42,FALSE)</f>
        <v>1.3508771929824563</v>
      </c>
      <c r="G5" s="2">
        <f>VLOOKUP($B5,'[1]Dati finali'!$B$4:$O$40,'[1]Dati finali'!H$42,FALSE)</f>
        <v>0.28974708171206226</v>
      </c>
      <c r="H5" s="4">
        <f>VLOOKUP($B5,'[1]Dati finali'!$B$4:$O$40,'[1]Dati finali'!I$42,FALSE)</f>
        <v>0.78724000000000005</v>
      </c>
      <c r="I5">
        <f>VLOOKUP($B5,'[1]Dati finali'!$B$4:$O$40,'[1]Dati finali'!J$42,FALSE)</f>
        <v>24212.197302170782</v>
      </c>
      <c r="J5">
        <f>VLOOKUP($B5,'[1]Dati finali'!$B$4:$O$40,'[1]Dati finali'!K$42,FALSE)</f>
        <v>21</v>
      </c>
      <c r="K5" s="7">
        <f>VLOOKUP($B5,'[1]Dati finali'!$B$4:$O$40,'[1]Dati finali'!L$42,FALSE)</f>
        <v>4215.9879979999996</v>
      </c>
    </row>
    <row r="6" spans="2:11" x14ac:dyDescent="0.35">
      <c r="B6" t="s">
        <v>28</v>
      </c>
      <c r="C6" s="14">
        <f>LN(VLOOKUP($B6,'[1]Dati finali'!$B$4:$V$40,'[1]Dati finali'!$T$42,FALSE))</f>
        <v>-3.3561029639881887</v>
      </c>
      <c r="D6" s="2">
        <f>VLOOKUP($B6,'[1]Dati finali'!$B$4:$O$40,'[1]Dati finali'!C$42,FALSE)</f>
        <v>0.17600000000000002</v>
      </c>
      <c r="E6" s="5">
        <f>VLOOKUP($B6,'[1]Dati finali'!$B$4:$O$40,'[1]Dati finali'!E$42,FALSE)</f>
        <v>0.12434999999999999</v>
      </c>
      <c r="F6" s="5">
        <f>VLOOKUP($B6,'[1]Dati finali'!$B$4:$O$40,'[1]Dati finali'!G$42,FALSE)</f>
        <v>1.0175438596491229</v>
      </c>
      <c r="G6" s="2">
        <f>VLOOKUP($B6,'[1]Dati finali'!$B$4:$O$40,'[1]Dati finali'!H$42,FALSE)</f>
        <v>0.41427188940092169</v>
      </c>
      <c r="H6" s="4">
        <f>VLOOKUP($B6,'[1]Dati finali'!$B$4:$O$40,'[1]Dati finali'!I$42,FALSE)</f>
        <v>0.53935999999999995</v>
      </c>
      <c r="I6">
        <f>VLOOKUP($B6,'[1]Dati finali'!$B$4:$O$40,'[1]Dati finali'!J$42,FALSE)</f>
        <v>23383.132051156193</v>
      </c>
      <c r="J6">
        <f>VLOOKUP($B6,'[1]Dati finali'!$B$4:$O$40,'[1]Dati finali'!K$42,FALSE)</f>
        <v>34</v>
      </c>
      <c r="K6" s="7">
        <f>VLOOKUP($B6,'[1]Dati finali'!$B$4:$O$40,'[1]Dati finali'!L$42,FALSE)</f>
        <v>4935.9262470000003</v>
      </c>
    </row>
    <row r="7" spans="2:11" x14ac:dyDescent="0.35">
      <c r="B7" t="s">
        <v>21</v>
      </c>
      <c r="C7" s="14">
        <f>LN(VLOOKUP($B7,'[1]Dati finali'!$B$4:$V$40,'[1]Dati finali'!$T$42,FALSE))</f>
        <v>-2.5953682323793434</v>
      </c>
      <c r="D7" s="2">
        <f>VLOOKUP($B7,'[1]Dati finali'!$B$4:$O$40,'[1]Dati finali'!C$42,FALSE)</f>
        <v>0.40299999999999997</v>
      </c>
      <c r="E7" s="5">
        <f>VLOOKUP($B7,'[1]Dati finali'!$B$4:$O$40,'[1]Dati finali'!E$42,FALSE)</f>
        <v>0.11115</v>
      </c>
      <c r="F7" s="5">
        <f>VLOOKUP($B7,'[1]Dati finali'!$B$4:$O$40,'[1]Dati finali'!G$42,FALSE)</f>
        <v>1.0175438596491229</v>
      </c>
      <c r="G7" s="2">
        <f>VLOOKUP($B7,'[1]Dati finali'!$B$4:$O$40,'[1]Dati finali'!H$42,FALSE)</f>
        <v>0.48558139534883721</v>
      </c>
      <c r="H7" s="4">
        <f>VLOOKUP($B7,'[1]Dati finali'!$B$4:$O$40,'[1]Dati finali'!I$42,FALSE)</f>
        <v>0.67516000000000009</v>
      </c>
      <c r="I7">
        <f>VLOOKUP($B7,'[1]Dati finali'!$B$4:$O$40,'[1]Dati finali'!J$42,FALSE)</f>
        <v>28945.214455971793</v>
      </c>
      <c r="J7">
        <f>VLOOKUP($B7,'[1]Dati finali'!$B$4:$O$40,'[1]Dati finali'!K$42,FALSE)</f>
        <v>23</v>
      </c>
      <c r="K7" s="7">
        <f>VLOOKUP($B7,'[1]Dati finali'!$B$4:$O$40,'[1]Dati finali'!L$42,FALSE)</f>
        <v>6066.7289979999996</v>
      </c>
    </row>
    <row r="8" spans="2:11" x14ac:dyDescent="0.35">
      <c r="B8" t="s">
        <v>26</v>
      </c>
      <c r="C8" s="14">
        <f>LN(VLOOKUP($B8,'[1]Dati finali'!$B$4:$V$40,'[1]Dati finali'!$T$42,FALSE))</f>
        <v>-3.0637133104980085</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VLOOKUP($B8,'[1]Dati finali'!$B$4:$O$40,'[1]Dati finali'!K$42,FALSE)</f>
        <v>38</v>
      </c>
      <c r="K8" s="7">
        <f>VLOOKUP($B8,'[1]Dati finali'!$B$4:$O$40,'[1]Dati finali'!L$42,FALSE)</f>
        <v>5798.3715529999999</v>
      </c>
    </row>
    <row r="9" spans="2:11" x14ac:dyDescent="0.35">
      <c r="B9" t="s">
        <v>11</v>
      </c>
      <c r="C9" s="14">
        <f>LN(VLOOKUP($B9,'[1]Dati finali'!$B$4:$V$40,'[1]Dati finali'!$T$42,FALSE))</f>
        <v>-7.6170767538768044E-2</v>
      </c>
      <c r="D9" s="2">
        <f>VLOOKUP($B9,'[1]Dati finali'!$B$4:$O$40,'[1]Dati finali'!C$42,FALSE)</f>
        <v>0.39700000000000002</v>
      </c>
      <c r="E9" s="5">
        <f>VLOOKUP($B9,'[1]Dati finali'!$B$4:$O$40,'[1]Dati finali'!E$42,FALSE)</f>
        <v>0.1263</v>
      </c>
      <c r="F9" s="5">
        <f>VLOOKUP($B9,'[1]Dati finali'!$B$4:$O$40,'[1]Dati finali'!G$42,FALSE)</f>
        <v>1</v>
      </c>
      <c r="G9" s="2">
        <f>VLOOKUP($B9,'[1]Dati finali'!$B$4:$O$40,'[1]Dati finali'!H$42,FALSE)</f>
        <v>0.12391056910569105</v>
      </c>
      <c r="H9" s="4">
        <f>VLOOKUP($B9,'[1]Dati finali'!$B$4:$O$40,'[1]Dati finali'!I$42,FALSE)</f>
        <v>0.68716999999999995</v>
      </c>
      <c r="I9">
        <f>VLOOKUP($B9,'[1]Dati finali'!$B$4:$O$40,'[1]Dati finali'!J$42,FALSE)</f>
        <v>27843.887608341538</v>
      </c>
      <c r="J9">
        <f>VLOOKUP($B9,'[1]Dati finali'!$B$4:$O$40,'[1]Dati finali'!K$42,FALSE)</f>
        <v>8</v>
      </c>
      <c r="K9" s="7">
        <f>VLOOKUP($B9,'[1]Dati finali'!$B$4:$O$40,'[1]Dati finali'!L$42,FALSE)</f>
        <v>6592.3394420000004</v>
      </c>
    </row>
    <row r="10" spans="2:11" x14ac:dyDescent="0.35">
      <c r="B10" t="s">
        <v>20</v>
      </c>
      <c r="C10" s="14">
        <f>LN(VLOOKUP($B10,'[1]Dati finali'!$B$4:$V$40,'[1]Dati finali'!$T$42,FALSE))</f>
        <v>-1.6600279785848151</v>
      </c>
      <c r="D10" s="2">
        <f>VLOOKUP($B10,'[1]Dati finali'!$B$4:$O$40,'[1]Dati finali'!C$42,FALSE)</f>
        <v>0.33899999999999997</v>
      </c>
      <c r="E10" s="5">
        <f>VLOOKUP($B10,'[1]Dati finali'!$B$4:$O$40,'[1]Dati finali'!E$42,FALSE)</f>
        <v>0.15839999999999999</v>
      </c>
      <c r="F10" s="5">
        <f>VLOOKUP($B10,'[1]Dati finali'!$B$4:$O$40,'[1]Dati finali'!G$42,FALSE)</f>
        <v>1.0175438596491229</v>
      </c>
      <c r="G10" s="2">
        <f>VLOOKUP($B10,'[1]Dati finali'!$B$4:$O$40,'[1]Dati finali'!H$42,FALSE)</f>
        <v>0.54400000000000004</v>
      </c>
      <c r="H10" s="4">
        <f>VLOOKUP($B10,'[1]Dati finali'!$B$4:$O$40,'[1]Dati finali'!I$42,FALSE)</f>
        <v>0.68075000000000008</v>
      </c>
      <c r="I10">
        <f>VLOOKUP($B10,'[1]Dati finali'!$B$4:$O$40,'[1]Dati finali'!J$42,FALSE)</f>
        <v>24735.816612986935</v>
      </c>
      <c r="J10">
        <f>VLOOKUP($B10,'[1]Dati finali'!$B$4:$O$40,'[1]Dati finali'!K$42,FALSE)</f>
        <v>22</v>
      </c>
      <c r="K10" s="7">
        <f>VLOOKUP($B10,'[1]Dati finali'!$B$4:$O$40,'[1]Dati finali'!L$42,FALSE)</f>
        <v>6316.579033</v>
      </c>
    </row>
    <row r="11" spans="2:11" x14ac:dyDescent="0.35">
      <c r="B11" t="s">
        <v>9</v>
      </c>
      <c r="C11" s="14">
        <f>LN(VLOOKUP($B11,'[1]Dati finali'!$B$4:$V$40,'[1]Dati finali'!$T$42,FALSE))</f>
        <v>-1.7118852663595758</v>
      </c>
      <c r="D11" s="2">
        <f>VLOOKUP($B11,'[1]Dati finali'!$B$4:$O$40,'[1]Dati finali'!C$42,FALSE)</f>
        <v>0.23899999999999999</v>
      </c>
      <c r="E11" s="5">
        <f>VLOOKUP($B11,'[1]Dati finali'!$B$4:$O$40,'[1]Dati finali'!E$42,FALSE)</f>
        <v>0.14629999999999999</v>
      </c>
      <c r="F11" s="5">
        <f>VLOOKUP($B11,'[1]Dati finali'!$B$4:$O$40,'[1]Dati finali'!G$42,FALSE)</f>
        <v>1.0263157894736843</v>
      </c>
      <c r="G11" s="2">
        <f>VLOOKUP($B11,'[1]Dati finali'!$B$4:$O$40,'[1]Dati finali'!H$42,FALSE)</f>
        <v>0.1126530612244898</v>
      </c>
      <c r="H11" s="4">
        <f>VLOOKUP($B11,'[1]Dati finali'!$B$4:$O$40,'[1]Dati finali'!I$42,FALSE)</f>
        <v>0.73675000000000002</v>
      </c>
      <c r="I11">
        <f>VLOOKUP($B11,'[1]Dati finali'!$B$4:$O$40,'[1]Dati finali'!J$42,FALSE)</f>
        <v>31866.010828482387</v>
      </c>
      <c r="J11">
        <f>VLOOKUP($B11,'[1]Dati finali'!$B$4:$O$40,'[1]Dati finali'!K$42,FALSE)</f>
        <v>27</v>
      </c>
      <c r="K11" s="7">
        <f>VLOOKUP($B11,'[1]Dati finali'!$B$4:$O$40,'[1]Dati finali'!L$42,FALSE)</f>
        <v>5561.476705</v>
      </c>
    </row>
    <row r="12" spans="2:11" x14ac:dyDescent="0.35">
      <c r="B12" t="s">
        <v>29</v>
      </c>
      <c r="C12" s="14">
        <f>LN(VLOOKUP($B12,'[1]Dati finali'!$B$4:$V$40,'[1]Dati finali'!$T$42,FALSE))</f>
        <v>-1.877682045890531</v>
      </c>
      <c r="D12" s="2">
        <f>VLOOKUP($B12,'[1]Dati finali'!$B$4:$O$40,'[1]Dati finali'!C$42,FALSE)</f>
        <v>0.23100000000000001</v>
      </c>
      <c r="E12" s="5">
        <f>VLOOKUP($B12,'[1]Dati finali'!$B$4:$O$40,'[1]Dati finali'!E$42,FALSE)</f>
        <v>0.14384999999999998</v>
      </c>
      <c r="F12" s="5">
        <f>VLOOKUP($B12,'[1]Dati finali'!$B$4:$O$40,'[1]Dati finali'!G$42,FALSE)</f>
        <v>1.1578947368421053</v>
      </c>
      <c r="G12" s="2">
        <f>VLOOKUP($B12,'[1]Dati finali'!$B$4:$O$40,'[1]Dati finali'!H$42,FALSE)</f>
        <v>0.24461254612546127</v>
      </c>
      <c r="H12" s="4">
        <f>VLOOKUP($B12,'[1]Dati finali'!$B$4:$O$40,'[1]Dati finali'!I$42,FALSE)</f>
        <v>0.53750999999999993</v>
      </c>
      <c r="I12">
        <f>VLOOKUP($B12,'[1]Dati finali'!$B$4:$O$40,'[1]Dati finali'!J$42,FALSE)</f>
        <v>27733.754503235035</v>
      </c>
      <c r="J12">
        <f>VLOOKUP($B12,'[1]Dati finali'!$B$4:$O$40,'[1]Dati finali'!K$42,FALSE)</f>
        <v>24</v>
      </c>
      <c r="K12" s="7">
        <f>VLOOKUP($B12,'[1]Dati finali'!$B$4:$O$40,'[1]Dati finali'!L$42,FALSE)</f>
        <v>5348.64149</v>
      </c>
    </row>
    <row r="13" spans="2:11" x14ac:dyDescent="0.35">
      <c r="B13" t="s">
        <v>19</v>
      </c>
      <c r="C13" s="14">
        <f>LN(VLOOKUP($B13,'[1]Dati finali'!$B$4:$V$40,'[1]Dati finali'!$T$42,FALSE))</f>
        <v>-1.5099560410439217</v>
      </c>
      <c r="D13" s="2">
        <f>VLOOKUP($B13,'[1]Dati finali'!$B$4:$O$40,'[1]Dati finali'!C$42,FALSE)</f>
        <v>0.187</v>
      </c>
      <c r="E13" s="5">
        <f>VLOOKUP($B13,'[1]Dati finali'!$B$4:$O$40,'[1]Dati finali'!E$42,FALSE)</f>
        <v>0.21060000000000001</v>
      </c>
      <c r="F13" s="5">
        <f>VLOOKUP($B13,'[1]Dati finali'!$B$4:$O$40,'[1]Dati finali'!G$42,FALSE)</f>
        <v>1.4122807017543861</v>
      </c>
      <c r="G13" s="2">
        <f>VLOOKUP($B13,'[1]Dati finali'!$B$4:$O$40,'[1]Dati finali'!H$42,FALSE)</f>
        <v>0.37279399585921325</v>
      </c>
      <c r="H13" s="4">
        <f>VLOOKUP($B13,'[1]Dati finali'!$B$4:$O$40,'[1]Dati finali'!I$42,FALSE)</f>
        <v>0.70144000000000006</v>
      </c>
      <c r="I13">
        <f>VLOOKUP($B13,'[1]Dati finali'!$B$4:$O$40,'[1]Dati finali'!J$42,FALSE)</f>
        <v>34585.035786649052</v>
      </c>
      <c r="J13">
        <f>VLOOKUP($B13,'[1]Dati finali'!$B$4:$O$40,'[1]Dati finali'!K$42,FALSE)</f>
        <v>29</v>
      </c>
      <c r="K13" s="7">
        <f>VLOOKUP($B13,'[1]Dati finali'!$B$4:$O$40,'[1]Dati finali'!L$42,FALSE)</f>
        <v>4652.762874</v>
      </c>
    </row>
    <row r="14" spans="2:11" x14ac:dyDescent="0.35">
      <c r="B14" t="s">
        <v>8</v>
      </c>
      <c r="C14" s="14">
        <f>LN(VLOOKUP($B14,'[1]Dati finali'!$B$4:$V$40,'[1]Dati finali'!$T$42,FALSE))</f>
        <v>-1.9312255800707552</v>
      </c>
      <c r="D14" s="2">
        <f>VLOOKUP($B14,'[1]Dati finali'!$B$4:$O$40,'[1]Dati finali'!C$42,FALSE)</f>
        <v>0.42499999999999999</v>
      </c>
      <c r="E14" s="5">
        <f>VLOOKUP($B14,'[1]Dati finali'!$B$4:$O$40,'[1]Dati finali'!E$42,FALSE)</f>
        <v>0.18445</v>
      </c>
      <c r="F14" s="5">
        <f>VLOOKUP($B14,'[1]Dati finali'!$B$4:$O$40,'[1]Dati finali'!G$42,FALSE)</f>
        <v>1.0789473684210527</v>
      </c>
      <c r="G14" s="2">
        <f>VLOOKUP($B14,'[1]Dati finali'!$B$4:$O$40,'[1]Dati finali'!H$42,FALSE)</f>
        <v>8.6530612244897956E-2</v>
      </c>
      <c r="H14" s="4">
        <f>VLOOKUP($B14,'[1]Dati finali'!$B$4:$O$40,'[1]Dati finali'!I$42,FALSE)</f>
        <v>0.66835999999999995</v>
      </c>
      <c r="I14">
        <f>VLOOKUP($B14,'[1]Dati finali'!$B$4:$O$40,'[1]Dati finali'!J$42,FALSE)</f>
        <v>30266.202047392988</v>
      </c>
      <c r="J14">
        <f>VLOOKUP($B14,'[1]Dati finali'!$B$4:$O$40,'[1]Dati finali'!K$42,FALSE)</f>
        <v>40</v>
      </c>
      <c r="K14" s="7">
        <f>VLOOKUP($B14,'[1]Dati finali'!$B$4:$O$40,'[1]Dati finali'!L$42,FALSE)</f>
        <v>3905.06351</v>
      </c>
    </row>
    <row r="15" spans="2:11" x14ac:dyDescent="0.35">
      <c r="B15" t="s">
        <v>23</v>
      </c>
      <c r="C15" s="14">
        <f>LN(VLOOKUP($B15,'[1]Dati finali'!$B$4:$V$40,'[1]Dati finali'!$T$42,FALSE))</f>
        <v>-1.1522325787153789</v>
      </c>
      <c r="D15" s="2">
        <f>VLOOKUP($B15,'[1]Dati finali'!$B$4:$O$40,'[1]Dati finali'!C$42,FALSE)</f>
        <v>0.23899999999999999</v>
      </c>
      <c r="E15" s="5">
        <f>VLOOKUP($B15,'[1]Dati finali'!$B$4:$O$40,'[1]Dati finali'!E$42,FALSE)</f>
        <v>0.1313</v>
      </c>
      <c r="F15" s="5">
        <f>VLOOKUP($B15,'[1]Dati finali'!$B$4:$O$40,'[1]Dati finali'!G$42,FALSE)</f>
        <v>1.192982456140351</v>
      </c>
      <c r="G15" s="2">
        <f>VLOOKUP($B15,'[1]Dati finali'!$B$4:$O$40,'[1]Dati finali'!H$42,FALSE)</f>
        <v>0.16675000000000001</v>
      </c>
      <c r="H15" s="4">
        <f>VLOOKUP($B15,'[1]Dati finali'!$B$4:$O$40,'[1]Dati finali'!I$42,FALSE)</f>
        <v>0.94546000000000008</v>
      </c>
      <c r="I15">
        <f>VLOOKUP($B15,'[1]Dati finali'!$B$4:$O$40,'[1]Dati finali'!J$42,FALSE)</f>
        <v>35994.860216078843</v>
      </c>
      <c r="J15">
        <f>VLOOKUP($B15,'[1]Dati finali'!$B$4:$O$40,'[1]Dati finali'!K$42,FALSE)</f>
        <v>9</v>
      </c>
      <c r="K15" s="7">
        <f>VLOOKUP($B15,'[1]Dati finali'!$B$4:$O$40,'[1]Dati finali'!L$42,FALSE)</f>
        <v>3986.496114</v>
      </c>
    </row>
    <row r="16" spans="2:11" x14ac:dyDescent="0.35">
      <c r="B16" t="s">
        <v>16</v>
      </c>
      <c r="C16" s="14">
        <f>LN(VLOOKUP($B16,'[1]Dati finali'!$B$4:$V$40,'[1]Dati finali'!$T$42,FALSE))</f>
        <v>-1.7117376103997193</v>
      </c>
      <c r="D16" s="2">
        <f>VLOOKUP($B16,'[1]Dati finali'!$B$4:$O$40,'[1]Dati finali'!C$42,FALSE)</f>
        <v>0.24100000000000002</v>
      </c>
      <c r="E16" s="5">
        <f>VLOOKUP($B16,'[1]Dati finali'!$B$4:$O$40,'[1]Dati finali'!E$42,FALSE)</f>
        <v>0.11294999999999999</v>
      </c>
      <c r="F16" s="5">
        <f>VLOOKUP($B16,'[1]Dati finali'!$B$4:$O$40,'[1]Dati finali'!G$42,FALSE)</f>
        <v>1.0350877192982457</v>
      </c>
      <c r="G16" s="2">
        <f>VLOOKUP($B16,'[1]Dati finali'!$B$4:$O$40,'[1]Dati finali'!H$42,FALSE)</f>
        <v>0.10078369905956112</v>
      </c>
      <c r="H16" s="4">
        <f>VLOOKUP($B16,'[1]Dati finali'!$B$4:$O$40,'[1]Dati finali'!I$42,FALSE)</f>
        <v>0.71062000000000003</v>
      </c>
      <c r="I16">
        <f>VLOOKUP($B16,'[1]Dati finali'!$B$4:$O$40,'[1]Dati finali'!J$42,FALSE)</f>
        <v>24656.045439859558</v>
      </c>
      <c r="J16">
        <f>VLOOKUP($B16,'[1]Dati finali'!$B$4:$O$40,'[1]Dati finali'!K$42,FALSE)</f>
        <v>28</v>
      </c>
      <c r="K16" s="7">
        <f>VLOOKUP($B16,'[1]Dati finali'!$B$4:$O$40,'[1]Dati finali'!L$42,FALSE)</f>
        <v>5272.761109</v>
      </c>
    </row>
    <row r="17" spans="2:11" x14ac:dyDescent="0.35">
      <c r="B17" t="s">
        <v>31</v>
      </c>
      <c r="C17" s="14">
        <f>LN(VLOOKUP($B17,'[1]Dati finali'!$B$4:$V$40,'[1]Dati finali'!$T$42,FALSE))</f>
        <v>-1.0040877268490778</v>
      </c>
      <c r="D17" s="2">
        <f>VLOOKUP($B17,'[1]Dati finali'!$B$4:$O$40,'[1]Dati finali'!C$42,FALSE)</f>
        <v>0.36399999999999999</v>
      </c>
      <c r="E17" s="5">
        <f>VLOOKUP($B17,'[1]Dati finali'!$B$4:$O$40,'[1]Dati finali'!E$42,FALSE)</f>
        <v>0.22365000000000002</v>
      </c>
      <c r="F17" s="5">
        <f>VLOOKUP($B17,'[1]Dati finali'!$B$4:$O$40,'[1]Dati finali'!G$42,FALSE)</f>
        <v>1.1052631578947369</v>
      </c>
      <c r="G17" s="2">
        <f>VLOOKUP($B17,'[1]Dati finali'!$B$4:$O$40,'[1]Dati finali'!H$42,FALSE)</f>
        <v>0.38106081573197381</v>
      </c>
      <c r="H17" s="4">
        <f>VLOOKUP($B17,'[1]Dati finali'!$B$4:$O$40,'[1]Dati finali'!I$42,FALSE)</f>
        <v>0.80079999999999996</v>
      </c>
      <c r="I17">
        <f>VLOOKUP($B17,'[1]Dati finali'!$B$4:$O$40,'[1]Dati finali'!J$42,FALSE)</f>
        <v>33331.449418750446</v>
      </c>
      <c r="J17">
        <f>VLOOKUP($B17,'[1]Dati finali'!$B$4:$O$40,'[1]Dati finali'!K$42,FALSE)</f>
        <v>6</v>
      </c>
      <c r="K17" s="7">
        <f>VLOOKUP($B17,'[1]Dati finali'!$B$4:$O$40,'[1]Dati finali'!L$42,FALSE)</f>
        <v>4488.0469249999996</v>
      </c>
    </row>
    <row r="18" spans="2:11" x14ac:dyDescent="0.35">
      <c r="B18" t="s">
        <v>18</v>
      </c>
      <c r="C18" s="14">
        <f>LN(VLOOKUP($B18,'[1]Dati finali'!$B$4:$V$40,'[1]Dati finali'!$T$42,FALSE))</f>
        <v>-0.62249539276670673</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VLOOKUP($B18,'[1]Dati finali'!$B$4:$O$40,'[1]Dati finali'!K$42,FALSE)</f>
        <v>19</v>
      </c>
      <c r="K18" s="7">
        <f>VLOOKUP($B18,'[1]Dati finali'!$B$4:$O$40,'[1]Dati finali'!L$42,FALSE)</f>
        <v>5924.2219409999998</v>
      </c>
    </row>
    <row r="19" spans="2:11" x14ac:dyDescent="0.35">
      <c r="B19" t="s">
        <v>10</v>
      </c>
      <c r="C19" s="14">
        <f>LN(VLOOKUP($B19,'[1]Dati finali'!$B$4:$V$40,'[1]Dati finali'!$T$42,FALSE))</f>
        <v>0.61651834280084183</v>
      </c>
      <c r="D19" s="2">
        <f>VLOOKUP($B19,'[1]Dati finali'!$B$4:$O$40,'[1]Dati finali'!C$42,FALSE)</f>
        <v>0.39100000000000001</v>
      </c>
      <c r="E19" s="5">
        <f>VLOOKUP($B19,'[1]Dati finali'!$B$4:$O$40,'[1]Dati finali'!E$42,FALSE)</f>
        <v>0.30295</v>
      </c>
      <c r="F19" s="5">
        <f>VLOOKUP($B19,'[1]Dati finali'!$B$4:$O$40,'[1]Dati finali'!G$42,FALSE)</f>
        <v>1.3596491228070178</v>
      </c>
      <c r="G19" s="2">
        <f>VLOOKUP($B19,'[1]Dati finali'!$B$4:$O$40,'[1]Dati finali'!H$42,FALSE)</f>
        <v>0.60297712418300653</v>
      </c>
      <c r="H19" s="4">
        <f>VLOOKUP($B19,'[1]Dati finali'!$B$4:$O$40,'[1]Dati finali'!I$42,FALSE)</f>
        <v>0.87757000000000007</v>
      </c>
      <c r="I19">
        <f>VLOOKUP($B19,'[1]Dati finali'!$B$4:$O$40,'[1]Dati finali'!J$42,FALSE)</f>
        <v>45056.267280748551</v>
      </c>
      <c r="J19">
        <f>VLOOKUP($B19,'[1]Dati finali'!$B$4:$O$40,'[1]Dati finali'!K$42,FALSE)</f>
        <v>4</v>
      </c>
      <c r="K19" s="7">
        <f>VLOOKUP($B19,'[1]Dati finali'!$B$4:$O$40,'[1]Dati finali'!L$42,FALSE)</f>
        <v>6183.3256810000003</v>
      </c>
    </row>
    <row r="20" spans="2:11" x14ac:dyDescent="0.35">
      <c r="B20" t="s">
        <v>30</v>
      </c>
      <c r="C20" s="14">
        <f>LN(VLOOKUP($B20,'[1]Dati finali'!$B$4:$V$40,'[1]Dati finali'!$T$42,FALSE))</f>
        <v>-0.6648812580874538</v>
      </c>
      <c r="D20" s="2">
        <f>VLOOKUP($B20,'[1]Dati finali'!$B$4:$O$40,'[1]Dati finali'!C$42,FALSE)</f>
        <v>0.32500000000000001</v>
      </c>
      <c r="E20" s="5">
        <f>VLOOKUP($B20,'[1]Dati finali'!$B$4:$O$40,'[1]Dati finali'!E$42,FALSE)</f>
        <v>0.16109999999999999</v>
      </c>
      <c r="F20" s="5">
        <f>VLOOKUP($B20,'[1]Dati finali'!$B$4:$O$40,'[1]Dati finali'!G$42,FALSE)</f>
        <v>1.1578947368421053</v>
      </c>
      <c r="G20" s="2">
        <f>VLOOKUP($B20,'[1]Dati finali'!$B$4:$O$40,'[1]Dati finali'!H$42,FALSE)</f>
        <v>0.30648484848484847</v>
      </c>
      <c r="H20" s="4">
        <f>VLOOKUP($B20,'[1]Dati finali'!$B$4:$O$40,'[1]Dati finali'!I$42,FALSE)</f>
        <v>0.54273000000000005</v>
      </c>
      <c r="I20">
        <f>VLOOKUP($B20,'[1]Dati finali'!$B$4:$O$40,'[1]Dati finali'!J$42,FALSE)</f>
        <v>30586.152876945034</v>
      </c>
      <c r="J20">
        <f>VLOOKUP($B20,'[1]Dati finali'!$B$4:$O$40,'[1]Dati finali'!K$42,FALSE)</f>
        <v>5</v>
      </c>
      <c r="K20" s="7">
        <f>VLOOKUP($B20,'[1]Dati finali'!$B$4:$O$40,'[1]Dati finali'!L$42,FALSE)</f>
        <v>5115.4481239999996</v>
      </c>
    </row>
    <row r="21" spans="2:11" x14ac:dyDescent="0.35">
      <c r="B21" t="s">
        <v>3</v>
      </c>
      <c r="C21" s="14">
        <f>LN(VLOOKUP($B21,'[1]Dati finali'!$B$4:$V$40,'[1]Dati finali'!$T$42,FALSE))</f>
        <v>-0.68629630638015371</v>
      </c>
      <c r="D21" s="2">
        <f>VLOOKUP($B21,'[1]Dati finali'!$B$4:$O$40,'[1]Dati finali'!C$42,FALSE)</f>
        <v>0.47744723999999999</v>
      </c>
      <c r="E21" s="5">
        <f>VLOOKUP($B21,'[1]Dati finali'!$B$4:$O$40,'[1]Dati finali'!E$42,FALSE)</f>
        <v>9.6491228070175447E-2</v>
      </c>
      <c r="F21" s="5">
        <f>VLOOKUP($B21,'[1]Dati finali'!$B$4:$O$40,'[1]Dati finali'!G$42,FALSE)</f>
        <v>1.0701754385964912</v>
      </c>
      <c r="G21" s="2">
        <f>VLOOKUP($B21,'[1]Dati finali'!$B$4:$O$40,'[1]Dati finali'!H$42,FALSE)</f>
        <v>2.8395721925133691E-2</v>
      </c>
      <c r="H21" s="4">
        <f>VLOOKUP($B21,'[1]Dati finali'!$B$4:$O$40,'[1]Dati finali'!I$42,FALSE)</f>
        <v>0.81503000000000003</v>
      </c>
      <c r="I21">
        <f>VLOOKUP($B21,'[1]Dati finali'!$B$4:$O$40,'[1]Dati finali'!J$42,FALSE)</f>
        <v>33627.430244398442</v>
      </c>
      <c r="J21">
        <f>VLOOKUP($B21,'[1]Dati finali'!$B$4:$O$40,'[1]Dati finali'!K$42,FALSE)</f>
        <v>80</v>
      </c>
      <c r="K21" s="7">
        <f>VLOOKUP($B21,'[1]Dati finali'!$B$4:$O$40,'[1]Dati finali'!L$42,FALSE)</f>
        <v>4166.0179909999997</v>
      </c>
    </row>
    <row r="22" spans="2:11" x14ac:dyDescent="0.35">
      <c r="B22" t="s">
        <v>27</v>
      </c>
      <c r="C22" s="14">
        <f>LN(VLOOKUP($B22,'[1]Dati finali'!$B$4:$V$40,'[1]Dati finali'!$T$42,FALSE))</f>
        <v>-0.23794284147227301</v>
      </c>
      <c r="D22" s="2">
        <f>VLOOKUP($B22,'[1]Dati finali'!$B$4:$O$40,'[1]Dati finali'!C$42,FALSE)</f>
        <v>0.24</v>
      </c>
      <c r="E22" s="5">
        <f>VLOOKUP($B22,'[1]Dati finali'!$B$4:$O$40,'[1]Dati finali'!E$42,FALSE)</f>
        <v>0.22570000000000001</v>
      </c>
      <c r="F22" s="5">
        <f>VLOOKUP($B22,'[1]Dati finali'!$B$4:$O$40,'[1]Dati finali'!G$42,FALSE)</f>
        <v>1.3508771929824563</v>
      </c>
      <c r="G22" s="2">
        <f>VLOOKUP($B22,'[1]Dati finali'!$B$4:$O$40,'[1]Dati finali'!H$42,FALSE)</f>
        <v>0.53502487562189049</v>
      </c>
      <c r="H22" s="4">
        <f>VLOOKUP($B22,'[1]Dati finali'!$B$4:$O$40,'[1]Dati finali'!I$42,FALSE)</f>
        <v>0.64651999999999998</v>
      </c>
      <c r="I22">
        <f>VLOOKUP($B22,'[1]Dati finali'!$B$4:$O$40,'[1]Dati finali'!J$42,FALSE)</f>
        <v>27783.081655469832</v>
      </c>
      <c r="J22">
        <f>VLOOKUP($B22,'[1]Dati finali'!$B$4:$O$40,'[1]Dati finali'!K$42,FALSE)</f>
        <v>7</v>
      </c>
      <c r="K22" s="7">
        <f>VLOOKUP($B22,'[1]Dati finali'!$B$4:$O$40,'[1]Dati finali'!L$42,FALSE)</f>
        <v>4297.4206020000001</v>
      </c>
    </row>
    <row r="23" spans="2:11" x14ac:dyDescent="0.35">
      <c r="B23" t="s">
        <v>2</v>
      </c>
      <c r="C23" s="14">
        <f>LN(VLOOKUP($B23,'[1]Dati finali'!$B$4:$V$40,'[1]Dati finali'!$T$42,FALSE))</f>
        <v>-0.12149919236931911</v>
      </c>
      <c r="D23" s="2">
        <f>VLOOKUP($B23,'[1]Dati finali'!$B$4:$O$40,'[1]Dati finali'!C$42,FALSE)</f>
        <v>9.6811743000000006E-2</v>
      </c>
      <c r="E23" s="5">
        <f>VLOOKUP($B23,'[1]Dati finali'!$B$4:$O$40,'[1]Dati finali'!E$42,FALSE)</f>
        <v>6.8241469816272965E-2</v>
      </c>
      <c r="F23" s="5">
        <f>VLOOKUP($B23,'[1]Dati finali'!$B$4:$O$40,'[1]Dati finali'!G$42,FALSE)</f>
        <v>0.8421052631578948</v>
      </c>
      <c r="G23" s="2">
        <f>VLOOKUP($B23,'[1]Dati finali'!$B$4:$O$40,'[1]Dati finali'!H$42,FALSE)</f>
        <v>0.24825304897932565</v>
      </c>
      <c r="H23" s="4">
        <f>VLOOKUP($B23,'[1]Dati finali'!$B$4:$O$40,'[1]Dati finali'!I$42,FALSE)</f>
        <v>0.5796</v>
      </c>
      <c r="I23">
        <f>VLOOKUP($B23,'[1]Dati finali'!$B$4:$O$40,'[1]Dati finali'!J$42,FALSE)</f>
        <v>14742.756017137894</v>
      </c>
      <c r="J23">
        <f>VLOOKUP($B23,'[1]Dati finali'!$B$4:$O$40,'[1]Dati finali'!K$42,FALSE)</f>
        <v>109</v>
      </c>
      <c r="K23" s="7">
        <f>VLOOKUP($B23,'[1]Dati finali'!$B$4:$O$40,'[1]Dati finali'!L$42,FALSE)</f>
        <v>4432.5246950000001</v>
      </c>
    </row>
    <row r="24" spans="2:11" x14ac:dyDescent="0.35">
      <c r="B24" t="s">
        <v>4</v>
      </c>
      <c r="C24" s="14">
        <f>LN(VLOOKUP($B24,'[1]Dati finali'!$B$4:$V$40,'[1]Dati finali'!$T$42,FALSE))</f>
        <v>0.48231420566359079</v>
      </c>
      <c r="D24" s="2">
        <f>VLOOKUP($B24,'[1]Dati finali'!$B$4:$O$40,'[1]Dati finali'!C$42,FALSE)</f>
        <v>0.51440529000000002</v>
      </c>
      <c r="E24" s="5">
        <f>VLOOKUP($B24,'[1]Dati finali'!$B$4:$O$40,'[1]Dati finali'!E$42,FALSE)</f>
        <v>0.22807017543859651</v>
      </c>
      <c r="F24" s="5">
        <f>VLOOKUP($B24,'[1]Dati finali'!$B$4:$O$40,'[1]Dati finali'!G$42,FALSE)</f>
        <v>0.92982456140350889</v>
      </c>
      <c r="G24" s="2">
        <f>VLOOKUP($B24,'[1]Dati finali'!$B$4:$O$40,'[1]Dati finali'!H$42,FALSE)</f>
        <v>0.15845754764042702</v>
      </c>
      <c r="H24" s="4">
        <f>VLOOKUP($B24,'[1]Dati finali'!$B$4:$O$40,'[1]Dati finali'!I$42,FALSE)</f>
        <v>0.91535</v>
      </c>
      <c r="I24">
        <f>VLOOKUP($B24,'[1]Dati finali'!$B$4:$O$40,'[1]Dati finali'!J$42,FALSE)</f>
        <v>37964.025726503154</v>
      </c>
      <c r="J24">
        <f>VLOOKUP($B24,'[1]Dati finali'!$B$4:$O$40,'[1]Dati finali'!K$42,FALSE)</f>
        <v>39</v>
      </c>
      <c r="K24" s="7">
        <f>VLOOKUP($B24,'[1]Dati finali'!$B$4:$O$40,'[1]Dati finali'!L$42,FALSE)</f>
        <v>3958.7349989999998</v>
      </c>
    </row>
    <row r="25" spans="2:11" x14ac:dyDescent="0.35">
      <c r="B25" t="s">
        <v>0</v>
      </c>
      <c r="C25" s="14">
        <f>LN(VLOOKUP($B25,'[1]Dati finali'!$B$4:$V$40,'[1]Dati finali'!$T$42,FALSE))</f>
        <v>0.22455687275998423</v>
      </c>
      <c r="D25" s="2">
        <f>VLOOKUP($B25,'[1]Dati finali'!$B$4:$O$40,'[1]Dati finali'!C$42,FALSE)</f>
        <v>0.56714520000000002</v>
      </c>
      <c r="E25" s="5">
        <f>VLOOKUP($B25,'[1]Dati finali'!$B$4:$O$40,'[1]Dati finali'!E$42,FALSE)</f>
        <v>7.6666666666666675E-2</v>
      </c>
      <c r="F25" s="5">
        <f>VLOOKUP($B25,'[1]Dati finali'!$B$4:$O$40,'[1]Dati finali'!G$42,FALSE)</f>
        <v>0.71052631578947378</v>
      </c>
      <c r="G25" s="2">
        <f>VLOOKUP($B25,'[1]Dati finali'!$B$4:$O$40,'[1]Dati finali'!H$42,FALSE)</f>
        <v>0.65241799578693949</v>
      </c>
      <c r="H25" s="4">
        <f>VLOOKUP($B25,'[1]Dati finali'!$B$4:$O$40,'[1]Dati finali'!I$42,FALSE)</f>
        <v>0.81349999999999989</v>
      </c>
      <c r="I25">
        <f>VLOOKUP($B25,'[1]Dati finali'!$B$4:$O$40,'[1]Dati finali'!J$42,FALSE)</f>
        <v>40969.205896074651</v>
      </c>
      <c r="J25">
        <f>VLOOKUP($B25,'[1]Dati finali'!$B$4:$O$40,'[1]Dati finali'!K$42,FALSE)</f>
        <v>25</v>
      </c>
      <c r="K25" s="7">
        <f>VLOOKUP($B25,'[1]Dati finali'!$B$4:$O$40,'[1]Dati finali'!L$42,FALSE)</f>
        <v>5046.9707070000004</v>
      </c>
    </row>
    <row r="26" spans="2:11" x14ac:dyDescent="0.35">
      <c r="B26" t="s">
        <v>24</v>
      </c>
      <c r="C26" s="14">
        <f>LN(VLOOKUP($B26,'[1]Dati finali'!$B$4:$V$40,'[1]Dati finali'!$T$42,FALSE))</f>
        <v>1.9462354693269499</v>
      </c>
      <c r="D26" s="2">
        <f>VLOOKUP($B26,'[1]Dati finali'!$B$4:$O$40,'[1]Dati finali'!C$42,FALSE)</f>
        <v>0.37200000000000005</v>
      </c>
      <c r="E26" s="5">
        <f>VLOOKUP($B26,'[1]Dati finali'!$B$4:$O$40,'[1]Dati finali'!E$42,FALSE)</f>
        <v>0.15589999999999998</v>
      </c>
      <c r="F26" s="5">
        <f>VLOOKUP($B26,'[1]Dati finali'!$B$4:$O$40,'[1]Dati finali'!G$42,FALSE)</f>
        <v>1.4736842105263159</v>
      </c>
      <c r="G26" s="2">
        <f>VLOOKUP($B26,'[1]Dati finali'!$B$4:$O$40,'[1]Dati finali'!H$42,FALSE)</f>
        <v>0.12103298611111112</v>
      </c>
      <c r="H26" s="4">
        <f>VLOOKUP($B26,'[1]Dati finali'!$B$4:$O$40,'[1]Dati finali'!I$42,FALSE)</f>
        <v>0.91076999999999997</v>
      </c>
      <c r="I26">
        <f>VLOOKUP($B26,'[1]Dati finali'!$B$4:$O$40,'[1]Dati finali'!J$42,FALSE)</f>
        <v>46055.498481981653</v>
      </c>
      <c r="J26">
        <f>VLOOKUP($B26,'[1]Dati finali'!$B$4:$O$40,'[1]Dati finali'!K$42,FALSE)</f>
        <v>36</v>
      </c>
      <c r="K26" s="7">
        <f>VLOOKUP($B26,'[1]Dati finali'!$B$4:$O$40,'[1]Dati finali'!L$42,FALSE)</f>
        <v>5816.8789630000001</v>
      </c>
    </row>
    <row r="27" spans="2:11" x14ac:dyDescent="0.35">
      <c r="B27" t="s">
        <v>13</v>
      </c>
      <c r="C27" s="14">
        <f>LN(VLOOKUP($B27,'[1]Dati finali'!$B$4:$V$40,'[1]Dati finali'!$T$42,FALSE))</f>
        <v>0.58146306332494146</v>
      </c>
      <c r="D27" s="2">
        <f>VLOOKUP($B27,'[1]Dati finali'!$B$4:$O$40,'[1]Dati finali'!C$42,FALSE)</f>
        <v>0.35200000000000004</v>
      </c>
      <c r="E27" s="5">
        <f>VLOOKUP($B27,'[1]Dati finali'!$B$4:$O$40,'[1]Dati finali'!E$42,FALSE)</f>
        <v>0.17230000000000001</v>
      </c>
      <c r="F27" s="5">
        <f>VLOOKUP($B27,'[1]Dati finali'!$B$4:$O$40,'[1]Dati finali'!G$42,FALSE)</f>
        <v>1.2192982456140351</v>
      </c>
      <c r="G27" s="2">
        <f>VLOOKUP($B27,'[1]Dati finali'!$B$4:$O$40,'[1]Dati finali'!H$42,FALSE)</f>
        <v>0.17483279395900755</v>
      </c>
      <c r="H27" s="4">
        <f>VLOOKUP($B27,'[1]Dati finali'!$B$4:$O$40,'[1]Dati finali'!I$42,FALSE)</f>
        <v>0.80180000000000007</v>
      </c>
      <c r="I27">
        <f>VLOOKUP($B27,'[1]Dati finali'!$B$4:$O$40,'[1]Dati finali'!J$42,FALSE)</f>
        <v>37588.058140447843</v>
      </c>
      <c r="J27">
        <f>VLOOKUP($B27,'[1]Dati finali'!$B$4:$O$40,'[1]Dati finali'!K$42,FALSE)</f>
        <v>10</v>
      </c>
      <c r="K27" s="7">
        <f>VLOOKUP($B27,'[1]Dati finali'!$B$4:$O$40,'[1]Dati finali'!L$42,FALSE)</f>
        <v>5422.6711299999997</v>
      </c>
    </row>
    <row r="28" spans="2:11" x14ac:dyDescent="0.35">
      <c r="B28" t="s">
        <v>12</v>
      </c>
      <c r="C28" s="14">
        <f>LN(VLOOKUP($B28,'[1]Dati finali'!$B$4:$V$40,'[1]Dati finali'!$T$42,FALSE))</f>
        <v>9.4743695625954111E-2</v>
      </c>
      <c r="D28" s="2">
        <f>VLOOKUP($B28,'[1]Dati finali'!$B$4:$O$40,'[1]Dati finali'!C$42,FALSE)</f>
        <v>0.43700000000000006</v>
      </c>
      <c r="E28" s="5">
        <f>VLOOKUP($B28,'[1]Dati finali'!$B$4:$O$40,'[1]Dati finali'!E$42,FALSE)</f>
        <v>0.15899999999999997</v>
      </c>
      <c r="F28" s="5">
        <f>VLOOKUP($B28,'[1]Dati finali'!$B$4:$O$40,'[1]Dati finali'!G$42,FALSE)</f>
        <v>1.2719298245614037</v>
      </c>
      <c r="G28" s="2">
        <f>VLOOKUP($B28,'[1]Dati finali'!$B$4:$O$40,'[1]Dati finali'!H$42,FALSE)</f>
        <v>0.4419622093023256</v>
      </c>
      <c r="H28" s="4">
        <f>VLOOKUP($B28,'[1]Dati finali'!$B$4:$O$40,'[1]Dati finali'!I$42,FALSE)</f>
        <v>0.85325000000000006</v>
      </c>
      <c r="I28">
        <f>VLOOKUP($B28,'[1]Dati finali'!$B$4:$O$40,'[1]Dati finali'!J$42,FALSE)</f>
        <v>39356.000800448739</v>
      </c>
      <c r="J28">
        <f>VLOOKUP($B28,'[1]Dati finali'!$B$4:$O$40,'[1]Dati finali'!K$42,FALSE)</f>
        <v>1</v>
      </c>
      <c r="K28" s="7">
        <f>VLOOKUP($B28,'[1]Dati finali'!$B$4:$O$40,'[1]Dati finali'!L$42,FALSE)</f>
        <v>6690.428715</v>
      </c>
    </row>
    <row r="29" spans="2:11" x14ac:dyDescent="0.35">
      <c r="B29" t="s">
        <v>1</v>
      </c>
      <c r="C29" s="14">
        <f>LN(VLOOKUP($B29,'[1]Dati finali'!$B$4:$V$40,'[1]Dati finali'!$T$42,FALSE))</f>
        <v>0.85000282202870214</v>
      </c>
      <c r="D29" s="2">
        <f>VLOOKUP($B29,'[1]Dati finali'!$B$4:$O$40,'[1]Dati finali'!C$42,FALSE)</f>
        <v>0.46356799999999998</v>
      </c>
      <c r="E29" s="5">
        <f>VLOOKUP($B29,'[1]Dati finali'!$B$4:$O$40,'[1]Dati finali'!E$42,FALSE)</f>
        <v>0.129</v>
      </c>
      <c r="F29" s="5">
        <f>VLOOKUP($B29,'[1]Dati finali'!$B$4:$O$40,'[1]Dati finali'!G$42,FALSE)</f>
        <v>0.6228070175438597</v>
      </c>
      <c r="G29" s="2">
        <f>VLOOKUP($B29,'[1]Dati finali'!$B$4:$O$40,'[1]Dati finali'!H$42,FALSE)</f>
        <v>0.14652498907518571</v>
      </c>
      <c r="H29" s="4">
        <f>VLOOKUP($B29,'[1]Dati finali'!$B$4:$O$40,'[1]Dati finali'!I$42,FALSE)</f>
        <v>0.82058000000000009</v>
      </c>
      <c r="I29">
        <f>VLOOKUP($B29,'[1]Dati finali'!$B$4:$O$40,'[1]Dati finali'!J$42,FALSE)</f>
        <v>52220.756109073707</v>
      </c>
      <c r="J29">
        <f>VLOOKUP($B29,'[1]Dati finali'!$B$4:$O$40,'[1]Dati finali'!K$42,FALSE)</f>
        <v>26</v>
      </c>
      <c r="K29" s="7">
        <f>VLOOKUP($B29,'[1]Dati finali'!$B$4:$O$40,'[1]Dati finali'!L$42,FALSE)</f>
        <v>4499.1513709999999</v>
      </c>
    </row>
    <row r="30" spans="2:11" x14ac:dyDescent="0.35">
      <c r="B30" t="s">
        <v>14</v>
      </c>
      <c r="C30" s="14">
        <f>LN(VLOOKUP($B30,'[1]Dati finali'!$B$4:$V$40,'[1]Dati finali'!$T$42,FALSE))</f>
        <v>0.42272465713231905</v>
      </c>
      <c r="D30" s="2">
        <f>VLOOKUP($B30,'[1]Dati finali'!$B$4:$O$40,'[1]Dati finali'!C$42,FALSE)</f>
        <v>0.28600000000000003</v>
      </c>
      <c r="E30" s="5">
        <f>VLOOKUP($B30,'[1]Dati finali'!$B$4:$O$40,'[1]Dati finali'!E$42,FALSE)</f>
        <v>0.30480000000000002</v>
      </c>
      <c r="F30" s="5">
        <f>VLOOKUP($B30,'[1]Dati finali'!$B$4:$O$40,'[1]Dati finali'!G$42,FALSE)</f>
        <v>1.2192982456140351</v>
      </c>
      <c r="G30" s="2">
        <f>VLOOKUP($B30,'[1]Dati finali'!$B$4:$O$40,'[1]Dati finali'!H$42,FALSE)</f>
        <v>0.29015868125096289</v>
      </c>
      <c r="H30" s="4">
        <f>VLOOKUP($B30,'[1]Dati finali'!$B$4:$O$40,'[1]Dati finali'!I$42,FALSE)</f>
        <v>0.77260999999999991</v>
      </c>
      <c r="I30">
        <f>VLOOKUP($B30,'[1]Dati finali'!$B$4:$O$40,'[1]Dati finali'!J$42,FALSE)</f>
        <v>44420.07979267578</v>
      </c>
      <c r="J30">
        <f>VLOOKUP($B30,'[1]Dati finali'!$B$4:$O$40,'[1]Dati finali'!K$42,FALSE)</f>
        <v>30</v>
      </c>
      <c r="K30" s="7">
        <f>VLOOKUP($B30,'[1]Dati finali'!$B$4:$O$40,'[1]Dati finali'!L$42,FALSE)</f>
        <v>5829.8341499999997</v>
      </c>
    </row>
    <row r="31" spans="2:11" x14ac:dyDescent="0.35">
      <c r="B31" t="s">
        <v>34</v>
      </c>
      <c r="C31" s="14">
        <f>LN(VLOOKUP($B31,'[1]Dati finali'!$B$4:$V$40,'[1]Dati finali'!$T$42,FALSE))</f>
        <v>0.73494726030266078</v>
      </c>
      <c r="D31" s="2">
        <f>VLOOKUP($B31,'[1]Dati finali'!$B$4:$O$40,'[1]Dati finali'!C$42,FALSE)</f>
        <v>0.42799999999999999</v>
      </c>
      <c r="E31" s="5">
        <f>VLOOKUP($B31,'[1]Dati finali'!$B$4:$O$40,'[1]Dati finali'!E$42,FALSE)</f>
        <v>0.18109999999999998</v>
      </c>
      <c r="F31" s="5">
        <f>VLOOKUP($B31,'[1]Dati finali'!$B$4:$O$40,'[1]Dati finali'!G$42,FALSE)</f>
        <v>1.2807017543859649</v>
      </c>
      <c r="G31" s="2">
        <f>VLOOKUP($B31,'[1]Dati finali'!$B$4:$O$40,'[1]Dati finali'!H$42,FALSE)</f>
        <v>0.24521508544490278</v>
      </c>
      <c r="H31" s="4">
        <f>VLOOKUP($B31,'[1]Dati finali'!$B$4:$O$40,'[1]Dati finali'!I$42,FALSE)</f>
        <v>0.83143</v>
      </c>
      <c r="I31">
        <f>VLOOKUP($B31,'[1]Dati finali'!$B$4:$O$40,'[1]Dati finali'!J$42,FALSE)</f>
        <v>37955.073294435715</v>
      </c>
      <c r="J31">
        <f>VLOOKUP($B31,'[1]Dati finali'!$B$4:$O$40,'[1]Dati finali'!K$42,FALSE)</f>
        <v>12</v>
      </c>
      <c r="K31" s="7">
        <f>VLOOKUP($B31,'[1]Dati finali'!$B$4:$O$40,'[1]Dati finali'!L$42,FALSE)</f>
        <v>5729.8941359999999</v>
      </c>
    </row>
    <row r="32" spans="2:11" x14ac:dyDescent="0.35">
      <c r="B32" t="s">
        <v>5</v>
      </c>
      <c r="C32" s="14">
        <f>LN(VLOOKUP($B32,'[1]Dati finali'!$B$4:$V$40,'[1]Dati finali'!$T$42,FALSE))</f>
        <v>0.77326187322165663</v>
      </c>
      <c r="D32" s="2">
        <f>VLOOKUP($B32,'[1]Dati finali'!$B$4:$O$40,'[1]Dati finali'!C$42,FALSE)</f>
        <v>0.32400000000000001</v>
      </c>
      <c r="E32" s="5">
        <f>VLOOKUP($B32,'[1]Dati finali'!$B$4:$O$40,'[1]Dati finali'!E$42,FALSE)</f>
        <v>0.19640000000000002</v>
      </c>
      <c r="F32" s="5">
        <f>VLOOKUP($B32,'[1]Dati finali'!$B$4:$O$40,'[1]Dati finali'!G$42,FALSE)</f>
        <v>1.0526315789473684</v>
      </c>
      <c r="G32" s="2">
        <f>VLOOKUP($B32,'[1]Dati finali'!$B$4:$O$40,'[1]Dati finali'!H$42,FALSE)</f>
        <v>0.74774668630338736</v>
      </c>
      <c r="H32" s="4">
        <f>VLOOKUP($B32,'[1]Dati finali'!$B$4:$O$40,'[1]Dati finali'!I$42,FALSE)</f>
        <v>0.58094000000000001</v>
      </c>
      <c r="I32">
        <f>VLOOKUP($B32,'[1]Dati finali'!$B$4:$O$40,'[1]Dati finali'!J$42,FALSE)</f>
        <v>45962.942412958422</v>
      </c>
      <c r="J32">
        <f>VLOOKUP($B32,'[1]Dati finali'!$B$4:$O$40,'[1]Dati finali'!K$42,FALSE)</f>
        <v>18</v>
      </c>
      <c r="K32" s="7">
        <f>VLOOKUP($B32,'[1]Dati finali'!$B$4:$O$40,'[1]Dati finali'!L$42,FALSE)</f>
        <v>5352.3429720000004</v>
      </c>
    </row>
    <row r="33" spans="2:11" x14ac:dyDescent="0.35">
      <c r="B33" t="s">
        <v>33</v>
      </c>
      <c r="C33" s="14">
        <f>LN(VLOOKUP($B33,'[1]Dati finali'!$B$4:$V$40,'[1]Dati finali'!$T$42,FALSE))</f>
        <v>1.0039456125815713</v>
      </c>
      <c r="D33" s="2">
        <f>VLOOKUP($B33,'[1]Dati finali'!$B$4:$O$40,'[1]Dati finali'!C$42,FALSE)</f>
        <v>0.42599999999999999</v>
      </c>
      <c r="E33" s="5">
        <f>VLOOKUP($B33,'[1]Dati finali'!$B$4:$O$40,'[1]Dati finali'!E$42,FALSE)</f>
        <v>0.17543859649122809</v>
      </c>
      <c r="F33" s="5">
        <f>VLOOKUP($B33,'[1]Dati finali'!$B$4:$O$40,'[1]Dati finali'!G$42,FALSE)</f>
        <v>1.2719298245614037</v>
      </c>
      <c r="G33" s="2">
        <f>VLOOKUP($B33,'[1]Dati finali'!$B$4:$O$40,'[1]Dati finali'!H$42,FALSE)</f>
        <v>0.56096439169139467</v>
      </c>
      <c r="H33" s="4">
        <f>VLOOKUP($B33,'[1]Dati finali'!$B$4:$O$40,'[1]Dati finali'!I$42,FALSE)</f>
        <v>0.73760999999999999</v>
      </c>
      <c r="I33">
        <f>VLOOKUP($B33,'[1]Dati finali'!$B$4:$O$40,'[1]Dati finali'!J$42,FALSE)</f>
        <v>56765.024125018397</v>
      </c>
      <c r="J33">
        <f>VLOOKUP($B33,'[1]Dati finali'!$B$4:$O$40,'[1]Dati finali'!K$42,FALSE)</f>
        <v>16</v>
      </c>
      <c r="K33" s="7">
        <f>VLOOKUP($B33,'[1]Dati finali'!$B$4:$O$40,'[1]Dati finali'!L$42,FALSE)</f>
        <v>5213.5373970000001</v>
      </c>
    </row>
    <row r="34" spans="2:11" x14ac:dyDescent="0.35">
      <c r="B34" t="s">
        <v>6</v>
      </c>
      <c r="C34" s="14">
        <f>LN(VLOOKUP($B34,'[1]Dati finali'!$B$4:$V$40,'[1]Dati finali'!$T$42,FALSE))</f>
        <v>1.0327615848642269</v>
      </c>
      <c r="D34" s="2">
        <f>VLOOKUP($B34,'[1]Dati finali'!$B$4:$O$40,'[1]Dati finali'!C$42,FALSE)</f>
        <v>0.40299999999999997</v>
      </c>
      <c r="E34" s="5">
        <f>VLOOKUP($B34,'[1]Dati finali'!$B$4:$O$40,'[1]Dati finali'!E$42,FALSE)</f>
        <v>0.2838</v>
      </c>
      <c r="F34" s="5">
        <f>VLOOKUP($B34,'[1]Dati finali'!$B$4:$O$40,'[1]Dati finali'!G$42,FALSE)</f>
        <v>1.2543859649122808</v>
      </c>
      <c r="G34" s="2">
        <f>VLOOKUP($B34,'[1]Dati finali'!$B$4:$O$40,'[1]Dati finali'!H$42,FALSE)</f>
        <v>0.16570760233918128</v>
      </c>
      <c r="H34" s="4">
        <f>VLOOKUP($B34,'[1]Dati finali'!$B$4:$O$40,'[1]Dati finali'!I$42,FALSE)</f>
        <v>0.97960999999999998</v>
      </c>
      <c r="I34">
        <f>VLOOKUP($B34,'[1]Dati finali'!$B$4:$O$40,'[1]Dati finali'!J$42,FALSE)</f>
        <v>41965.08520658395</v>
      </c>
      <c r="J34">
        <f>VLOOKUP($B34,'[1]Dati finali'!$B$4:$O$40,'[1]Dati finali'!K$42,FALSE)</f>
        <v>41</v>
      </c>
      <c r="K34" s="7">
        <f>VLOOKUP($B34,'[1]Dati finali'!$B$4:$O$40,'[1]Dati finali'!L$42,FALSE)</f>
        <v>5646.6107910000001</v>
      </c>
    </row>
    <row r="35" spans="2:11" x14ac:dyDescent="0.35">
      <c r="B35" t="s">
        <v>22</v>
      </c>
      <c r="C35" s="14">
        <f>LN(VLOOKUP($B35,'[1]Dati finali'!$B$4:$V$40,'[1]Dati finali'!$T$42,FALSE))</f>
        <v>1.2929024369083708</v>
      </c>
      <c r="D35" s="2">
        <f>VLOOKUP($B35,'[1]Dati finali'!$B$4:$O$40,'[1]Dati finali'!C$42,FALSE)</f>
        <v>0.39899999999999997</v>
      </c>
      <c r="E35" s="5">
        <f>VLOOKUP($B35,'[1]Dati finali'!$B$4:$O$40,'[1]Dati finali'!E$42,FALSE)</f>
        <v>0.16165000000000002</v>
      </c>
      <c r="F35" s="5">
        <f>VLOOKUP($B35,'[1]Dati finali'!$B$4:$O$40,'[1]Dati finali'!G$42,FALSE)</f>
        <v>1.0438596491228072</v>
      </c>
      <c r="G35" s="2">
        <f>VLOOKUP($B35,'[1]Dati finali'!$B$4:$O$40,'[1]Dati finali'!H$42,FALSE)</f>
        <v>0.19813043478260869</v>
      </c>
      <c r="H35" s="4">
        <f>VLOOKUP($B35,'[1]Dati finali'!$B$4:$O$40,'[1]Dati finali'!I$42,FALSE)</f>
        <v>0.90727000000000002</v>
      </c>
      <c r="I35">
        <f>VLOOKUP($B35,'[1]Dati finali'!$B$4:$O$40,'[1]Dati finali'!J$42,FALSE)</f>
        <v>91004.175298679198</v>
      </c>
      <c r="J35">
        <f>VLOOKUP($B35,'[1]Dati finali'!$B$4:$O$40,'[1]Dati finali'!K$42,FALSE)</f>
        <v>20</v>
      </c>
      <c r="K35" s="7">
        <f>VLOOKUP($B35,'[1]Dati finali'!$B$4:$O$40,'[1]Dati finali'!L$42,FALSE)</f>
        <v>5509.6559569999999</v>
      </c>
    </row>
    <row r="36" spans="2:11" x14ac:dyDescent="0.35">
      <c r="B36" t="s">
        <v>32</v>
      </c>
      <c r="C36" s="14">
        <f>LN(VLOOKUP($B36,'[1]Dati finali'!$B$4:$V$40,'[1]Dati finali'!$T$42,FALSE))</f>
        <v>1.5937263342025885</v>
      </c>
      <c r="D36" s="2">
        <f>VLOOKUP($B36,'[1]Dati finali'!$B$4:$O$40,'[1]Dati finali'!C$42,FALSE)</f>
        <v>0.41899999999999998</v>
      </c>
      <c r="E36" s="5">
        <f>VLOOKUP($B36,'[1]Dati finali'!$B$4:$O$40,'[1]Dati finali'!E$42,FALSE)</f>
        <v>0.19645000000000001</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VLOOKUP($B36,'[1]Dati finali'!$B$4:$O$40,'[1]Dati finali'!K$42,FALSE)</f>
        <v>3</v>
      </c>
      <c r="K36" s="7">
        <f>VLOOKUP($B36,'[1]Dati finali'!$B$4:$O$40,'[1]Dati finali'!L$42,FALSE)</f>
        <v>6588.63796</v>
      </c>
    </row>
    <row r="37" spans="2:11" x14ac:dyDescent="0.35">
      <c r="B37" t="s">
        <v>17</v>
      </c>
      <c r="C37" s="14">
        <f>LN(VLOOKUP($B37,'[1]Dati finali'!$B$4:$V$40,'[1]Dati finali'!$T$42,FALSE))</f>
        <v>2.6960114519942144</v>
      </c>
      <c r="D37" s="2">
        <f>VLOOKUP($B37,'[1]Dati finali'!$B$4:$O$40,'[1]Dati finali'!C$42,FALSE)</f>
        <v>0.42499999999999999</v>
      </c>
      <c r="E37" s="5">
        <f>VLOOKUP($B37,'[1]Dati finali'!$B$4:$O$40,'[1]Dati finali'!E$42,FALSE)</f>
        <v>0.15579999999999999</v>
      </c>
      <c r="F37" s="5">
        <f>VLOOKUP($B37,'[1]Dati finali'!$B$4:$O$40,'[1]Dati finali'!G$42,FALSE)</f>
        <v>1.4824561403508774</v>
      </c>
      <c r="G37" s="2">
        <f>VLOOKUP($B37,'[1]Dati finali'!$B$4:$O$40,'[1]Dati finali'!H$42,FALSE)</f>
        <v>0.99986000000000008</v>
      </c>
      <c r="H37" s="4">
        <f>VLOOKUP($B37,'[1]Dati finali'!$B$4:$O$40,'[1]Dati finali'!I$42,FALSE)</f>
        <v>0.93772999999999995</v>
      </c>
      <c r="I37">
        <f>VLOOKUP($B37,'[1]Dati finali'!$B$4:$O$40,'[1]Dati finali'!J$42,FALSE)</f>
        <v>46625.174468334641</v>
      </c>
      <c r="J37">
        <f>VLOOKUP($B37,'[1]Dati finali'!$B$4:$O$40,'[1]Dati finali'!K$42,FALSE)</f>
        <v>2</v>
      </c>
      <c r="K37" s="7">
        <f>VLOOKUP($B37,'[1]Dati finali'!$B$4:$O$40,'[1]Dati finali'!L$42,FALSE)</f>
        <v>7125.3528500000002</v>
      </c>
    </row>
    <row r="38" spans="2:11" x14ac:dyDescent="0.35">
      <c r="B38" t="s">
        <v>25</v>
      </c>
      <c r="C38" s="14">
        <f>LN(VLOOKUP($B38,'[1]Dati finali'!$B$4:$V$40,'[1]Dati finali'!$T$42,FALSE))</f>
        <v>3.4565109384306809</v>
      </c>
      <c r="D38" s="2">
        <f>VLOOKUP($B38,'[1]Dati finali'!$B$4:$O$40,'[1]Dati finali'!C$42,FALSE)</f>
        <v>0.43200000000000005</v>
      </c>
      <c r="E38" s="5">
        <f>VLOOKUP($B38,'[1]Dati finali'!$B$4:$O$40,'[1]Dati finali'!E$42,FALSE)</f>
        <v>0.16239999999999999</v>
      </c>
      <c r="F38" s="5">
        <f>VLOOKUP($B38,'[1]Dati finali'!$B$4:$O$40,'[1]Dati finali'!G$42,FALSE)</f>
        <v>1.56140350877193</v>
      </c>
      <c r="G38" s="2">
        <f>VLOOKUP($B38,'[1]Dati finali'!$B$4:$O$40,'[1]Dati finali'!H$42,FALSE)</f>
        <v>0.97569731543624161</v>
      </c>
      <c r="H38" s="4">
        <f>VLOOKUP($B38,'[1]Dati finali'!$B$4:$O$40,'[1]Dati finali'!I$42,FALSE)</f>
        <v>0.81870999999999994</v>
      </c>
      <c r="I38">
        <f>VLOOKUP($B38,'[1]Dati finali'!$B$4:$O$40,'[1]Dati finali'!J$42,FALSE)</f>
        <v>53872.17663996949</v>
      </c>
      <c r="J38">
        <f>VLOOKUP($B38,'[1]Dati finali'!$B$4:$O$40,'[1]Dati finali'!K$42,FALSE)</f>
        <v>17</v>
      </c>
      <c r="K38" s="7">
        <f>VLOOKUP($B38,'[1]Dati finali'!$B$4:$O$40,'[1]Dati finali'!L$42,FALSE)</f>
        <v>6653.4138949999997</v>
      </c>
    </row>
    <row r="41" spans="2:11" x14ac:dyDescent="0.35">
      <c r="B41" t="s">
        <v>46</v>
      </c>
    </row>
    <row r="42" spans="2:11" ht="15" thickBot="1" x14ac:dyDescent="0.4"/>
    <row r="43" spans="2:11" x14ac:dyDescent="0.35">
      <c r="B43" s="10" t="s">
        <v>47</v>
      </c>
      <c r="C43" s="10"/>
    </row>
    <row r="44" spans="2:11" x14ac:dyDescent="0.35">
      <c r="B44" t="s">
        <v>48</v>
      </c>
      <c r="C44">
        <v>0.81111121711828138</v>
      </c>
    </row>
    <row r="45" spans="2:11" x14ac:dyDescent="0.35">
      <c r="B45" t="s">
        <v>49</v>
      </c>
      <c r="C45">
        <v>0.65790140653509988</v>
      </c>
    </row>
    <row r="46" spans="2:11" x14ac:dyDescent="0.35">
      <c r="B46" t="s">
        <v>50</v>
      </c>
      <c r="C46">
        <v>0.55264030085359217</v>
      </c>
    </row>
    <row r="47" spans="2:11" x14ac:dyDescent="0.35">
      <c r="B47" t="s">
        <v>51</v>
      </c>
      <c r="C47">
        <v>1.1626450526782575</v>
      </c>
    </row>
    <row r="48" spans="2:11"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67.589178840512517</v>
      </c>
      <c r="E52">
        <v>8.4486473550640646</v>
      </c>
      <c r="F52">
        <v>6.2501852158549012</v>
      </c>
      <c r="G52">
        <v>1.5690007185043841E-4</v>
      </c>
    </row>
    <row r="53" spans="2:10" x14ac:dyDescent="0.35">
      <c r="B53" t="s">
        <v>55</v>
      </c>
      <c r="C53">
        <v>26</v>
      </c>
      <c r="D53">
        <v>35.145331481447926</v>
      </c>
      <c r="E53">
        <v>1.351743518517228</v>
      </c>
    </row>
    <row r="54" spans="2:10" ht="15" thickBot="1" x14ac:dyDescent="0.4">
      <c r="B54" s="8" t="s">
        <v>56</v>
      </c>
      <c r="C54" s="8">
        <v>34</v>
      </c>
      <c r="D54" s="8">
        <v>102.73451032196044</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-10.0760494818892</v>
      </c>
      <c r="D57">
        <v>2.0930056843026552</v>
      </c>
      <c r="E57">
        <v>-4.8141529463864421</v>
      </c>
      <c r="F57">
        <v>5.4886980079195626E-5</v>
      </c>
      <c r="G57">
        <v>-14.378284281220179</v>
      </c>
      <c r="H57">
        <v>-5.7738146825582204</v>
      </c>
      <c r="I57">
        <v>-14.378284281220179</v>
      </c>
      <c r="J57">
        <v>-5.7738146825582204</v>
      </c>
    </row>
    <row r="58" spans="2:10" x14ac:dyDescent="0.35">
      <c r="B58" t="s">
        <v>35</v>
      </c>
      <c r="C58">
        <v>1.6741874861010979</v>
      </c>
      <c r="D58">
        <v>2.6214663859387817</v>
      </c>
      <c r="E58">
        <v>0.63864541429225663</v>
      </c>
      <c r="F58">
        <v>0.52863982327243386</v>
      </c>
      <c r="G58">
        <v>-3.7143138426088074</v>
      </c>
      <c r="H58">
        <v>7.0626888148110032</v>
      </c>
      <c r="I58">
        <v>-3.7143138426088074</v>
      </c>
      <c r="J58">
        <v>7.0626888148110032</v>
      </c>
    </row>
    <row r="59" spans="2:10" x14ac:dyDescent="0.35">
      <c r="B59" t="s">
        <v>37</v>
      </c>
      <c r="C59">
        <v>1.4166726412200288</v>
      </c>
      <c r="D59">
        <v>4.2401126086030576</v>
      </c>
      <c r="E59">
        <v>0.33411203238933884</v>
      </c>
      <c r="F59">
        <v>0.74097506697946303</v>
      </c>
      <c r="G59">
        <v>-7.2990036489243835</v>
      </c>
      <c r="H59">
        <v>10.13234893136444</v>
      </c>
      <c r="I59">
        <v>-7.2990036489243835</v>
      </c>
      <c r="J59">
        <v>10.13234893136444</v>
      </c>
    </row>
    <row r="60" spans="2:10" x14ac:dyDescent="0.35">
      <c r="B60" t="s">
        <v>39</v>
      </c>
      <c r="C60">
        <v>0.91738640360997425</v>
      </c>
      <c r="D60">
        <v>1.3200943928145088</v>
      </c>
      <c r="E60">
        <v>0.69494000474773587</v>
      </c>
      <c r="F60">
        <v>0.49325722408182893</v>
      </c>
      <c r="G60">
        <v>-1.7961064826076374</v>
      </c>
      <c r="H60">
        <v>3.6308792898275861</v>
      </c>
      <c r="I60">
        <v>-1.7961064826076374</v>
      </c>
      <c r="J60">
        <v>3.6308792898275861</v>
      </c>
    </row>
    <row r="61" spans="2:10" x14ac:dyDescent="0.35">
      <c r="B61" t="s">
        <v>40</v>
      </c>
      <c r="C61">
        <v>2.1446119816635307</v>
      </c>
      <c r="D61">
        <v>0.99904579312147157</v>
      </c>
      <c r="E61">
        <v>2.1466603397255613</v>
      </c>
      <c r="F61" s="17">
        <v>4.1322581884225759E-2</v>
      </c>
      <c r="G61">
        <v>9.10439433500283E-2</v>
      </c>
      <c r="H61">
        <v>4.1981800199770332</v>
      </c>
      <c r="I61">
        <v>9.10439433500283E-2</v>
      </c>
      <c r="J61">
        <v>4.1981800199770332</v>
      </c>
    </row>
    <row r="62" spans="2:10" x14ac:dyDescent="0.35">
      <c r="B62" t="s">
        <v>41</v>
      </c>
      <c r="C62">
        <v>3.963771717001269</v>
      </c>
      <c r="D62">
        <v>2.0473978163729423</v>
      </c>
      <c r="E62">
        <v>1.9360046617727031</v>
      </c>
      <c r="F62" s="17">
        <v>6.3810081166891422E-2</v>
      </c>
      <c r="G62">
        <v>-0.24471476716644913</v>
      </c>
      <c r="H62">
        <v>8.1722582011689866</v>
      </c>
      <c r="I62">
        <v>-0.24471476716644913</v>
      </c>
      <c r="J62">
        <v>8.1722582011689866</v>
      </c>
    </row>
    <row r="63" spans="2:10" x14ac:dyDescent="0.35">
      <c r="B63" t="s">
        <v>42</v>
      </c>
      <c r="C63">
        <v>4.6797499539761782E-5</v>
      </c>
      <c r="D63">
        <v>1.7365146825738959E-5</v>
      </c>
      <c r="E63">
        <v>2.6949095224693185</v>
      </c>
      <c r="F63" s="17">
        <v>1.2174493824223243E-2</v>
      </c>
      <c r="G63">
        <v>1.1102929033099511E-5</v>
      </c>
      <c r="H63">
        <v>8.2492070046424047E-5</v>
      </c>
      <c r="I63">
        <v>1.1102929033099511E-5</v>
      </c>
      <c r="J63">
        <v>8.2492070046424047E-5</v>
      </c>
    </row>
    <row r="64" spans="2:10" x14ac:dyDescent="0.35">
      <c r="B64" t="s">
        <v>43</v>
      </c>
      <c r="C64">
        <v>2.1229394981345524E-2</v>
      </c>
      <c r="D64">
        <v>1.1470914399532142E-2</v>
      </c>
      <c r="E64">
        <v>1.8507151428321527</v>
      </c>
      <c r="F64" s="17">
        <v>7.5604429899814349E-2</v>
      </c>
      <c r="G64">
        <v>-2.3494072550452293E-3</v>
      </c>
      <c r="H64">
        <v>4.4808197217736281E-2</v>
      </c>
      <c r="I64">
        <v>-2.3494072550452293E-3</v>
      </c>
      <c r="J64">
        <v>4.4808197217736281E-2</v>
      </c>
    </row>
    <row r="65" spans="2:10" ht="15" thickBot="1" x14ac:dyDescent="0.4">
      <c r="B65" s="8" t="s">
        <v>45</v>
      </c>
      <c r="C65" s="8">
        <v>3.336878578980344E-4</v>
      </c>
      <c r="D65" s="8">
        <v>2.7895068574968103E-4</v>
      </c>
      <c r="E65" s="8">
        <v>1.1962252646959695</v>
      </c>
      <c r="F65" s="8">
        <v>0.242403952324002</v>
      </c>
      <c r="G65" s="8">
        <v>-2.397034885900519E-4</v>
      </c>
      <c r="H65" s="8">
        <v>9.0707920438612075E-4</v>
      </c>
      <c r="I65" s="8">
        <v>-2.397034885900519E-4</v>
      </c>
      <c r="J65" s="8">
        <v>9.0707920438612075E-4</v>
      </c>
    </row>
    <row r="69" spans="2:10" x14ac:dyDescent="0.35">
      <c r="B69" t="s">
        <v>70</v>
      </c>
    </row>
    <row r="70" spans="2:10" ht="15" thickBot="1" x14ac:dyDescent="0.4"/>
    <row r="71" spans="2:10" x14ac:dyDescent="0.35">
      <c r="B71" s="9" t="s">
        <v>71</v>
      </c>
      <c r="C71" s="9" t="s">
        <v>106</v>
      </c>
      <c r="D71" s="9" t="s">
        <v>73</v>
      </c>
    </row>
    <row r="72" spans="2:10" x14ac:dyDescent="0.35">
      <c r="B72">
        <v>1</v>
      </c>
      <c r="C72">
        <v>-2.1401612220314128</v>
      </c>
      <c r="D72">
        <v>-1.707021724527499</v>
      </c>
    </row>
    <row r="73" spans="2:10" x14ac:dyDescent="0.35">
      <c r="B73">
        <v>2</v>
      </c>
      <c r="C73">
        <v>-1.338344295526561</v>
      </c>
      <c r="D73">
        <v>-2.0508828295529984</v>
      </c>
    </row>
    <row r="74" spans="2:10" x14ac:dyDescent="0.35">
      <c r="B74">
        <v>3</v>
      </c>
      <c r="C74">
        <v>-2.1822657716513305</v>
      </c>
      <c r="D74">
        <v>-1.1738371923368582</v>
      </c>
    </row>
    <row r="75" spans="2:10" x14ac:dyDescent="0.35">
      <c r="B75">
        <v>4</v>
      </c>
      <c r="C75">
        <v>-0.72561051946823962</v>
      </c>
      <c r="D75">
        <v>-1.8697577129111038</v>
      </c>
    </row>
    <row r="76" spans="2:10" x14ac:dyDescent="0.35">
      <c r="B76">
        <v>5</v>
      </c>
      <c r="C76">
        <v>-1.8953743302174693</v>
      </c>
      <c r="D76">
        <v>-1.1683389802805393</v>
      </c>
    </row>
    <row r="77" spans="2:10" x14ac:dyDescent="0.35">
      <c r="B77">
        <v>6</v>
      </c>
      <c r="C77">
        <v>-1.6529166854554185</v>
      </c>
      <c r="D77">
        <v>1.5767459179166505</v>
      </c>
    </row>
    <row r="78" spans="2:10" x14ac:dyDescent="0.35">
      <c r="B78">
        <v>7</v>
      </c>
      <c r="C78">
        <v>-0.75322477852228298</v>
      </c>
      <c r="D78">
        <v>-0.90680320006253212</v>
      </c>
    </row>
    <row r="79" spans="2:10" x14ac:dyDescent="0.35">
      <c r="B79">
        <v>8</v>
      </c>
      <c r="C79">
        <v>-1.4449848568358037</v>
      </c>
      <c r="D79">
        <v>-0.26690040952377214</v>
      </c>
    </row>
    <row r="80" spans="2:10" x14ac:dyDescent="0.35">
      <c r="B80">
        <v>9</v>
      </c>
      <c r="C80">
        <v>-2.1759684272626596</v>
      </c>
      <c r="D80">
        <v>0.2982863813721286</v>
      </c>
    </row>
    <row r="81" spans="2:4" x14ac:dyDescent="0.35">
      <c r="B81">
        <v>10</v>
      </c>
      <c r="C81">
        <v>-0.80245541899192974</v>
      </c>
      <c r="D81">
        <v>-0.70750062205199193</v>
      </c>
    </row>
    <row r="82" spans="2:4" x14ac:dyDescent="0.35">
      <c r="B82">
        <v>11</v>
      </c>
      <c r="C82">
        <v>-1.7099711798021939</v>
      </c>
      <c r="D82">
        <v>-0.22125440026856125</v>
      </c>
    </row>
    <row r="83" spans="2:4" x14ac:dyDescent="0.35">
      <c r="B83">
        <v>12</v>
      </c>
      <c r="C83">
        <v>-1.0845026563846965</v>
      </c>
      <c r="D83">
        <v>-6.7729922330682424E-2</v>
      </c>
    </row>
    <row r="84" spans="2:4" x14ac:dyDescent="0.35">
      <c r="B84">
        <v>13</v>
      </c>
      <c r="C84">
        <v>-2.0223836423180925</v>
      </c>
      <c r="D84">
        <v>0.31064603191837326</v>
      </c>
    </row>
    <row r="85" spans="2:4" x14ac:dyDescent="0.35">
      <c r="B85">
        <v>14</v>
      </c>
      <c r="C85">
        <v>-0.95962540186925027</v>
      </c>
      <c r="D85">
        <v>-4.4462324979827494E-2</v>
      </c>
    </row>
    <row r="86" spans="2:4" x14ac:dyDescent="0.35">
      <c r="B86">
        <v>15</v>
      </c>
      <c r="C86">
        <v>0.64583002968487913</v>
      </c>
      <c r="D86">
        <v>-1.2683254224515859</v>
      </c>
    </row>
    <row r="87" spans="2:4" x14ac:dyDescent="0.35">
      <c r="B87">
        <v>16</v>
      </c>
      <c r="C87">
        <v>1.2834404600964116</v>
      </c>
      <c r="D87">
        <v>-0.66692211729556972</v>
      </c>
    </row>
    <row r="88" spans="2:4" x14ac:dyDescent="0.35">
      <c r="B88">
        <v>17</v>
      </c>
      <c r="C88">
        <v>-2.1884614190135392</v>
      </c>
      <c r="D88">
        <v>1.5235801609260853</v>
      </c>
    </row>
    <row r="89" spans="2:4" x14ac:dyDescent="0.35">
      <c r="B89">
        <v>18</v>
      </c>
      <c r="C89">
        <v>-0.20458087038630879</v>
      </c>
      <c r="D89">
        <v>-0.48171543599384492</v>
      </c>
    </row>
    <row r="90" spans="2:4" x14ac:dyDescent="0.35">
      <c r="B90">
        <v>19</v>
      </c>
      <c r="C90">
        <v>-1.5223650600675609</v>
      </c>
      <c r="D90">
        <v>1.2844222185952878</v>
      </c>
    </row>
    <row r="91" spans="2:4" x14ac:dyDescent="0.35">
      <c r="B91">
        <v>20</v>
      </c>
      <c r="C91">
        <v>-1.7319403391884762</v>
      </c>
      <c r="D91">
        <v>1.6104411468191571</v>
      </c>
    </row>
    <row r="92" spans="2:4" x14ac:dyDescent="0.35">
      <c r="B92">
        <v>21</v>
      </c>
      <c r="C92">
        <v>-0.14511131544060496</v>
      </c>
      <c r="D92">
        <v>0.62742552110419569</v>
      </c>
    </row>
    <row r="93" spans="2:4" x14ac:dyDescent="0.35">
      <c r="B93">
        <v>22</v>
      </c>
      <c r="C93">
        <v>0.38971252071632123</v>
      </c>
      <c r="D93">
        <v>-0.165155647956337</v>
      </c>
    </row>
    <row r="94" spans="2:4" x14ac:dyDescent="0.35">
      <c r="B94">
        <v>23</v>
      </c>
      <c r="C94">
        <v>0.84976081369988621</v>
      </c>
      <c r="D94">
        <v>1.0964746556270637</v>
      </c>
    </row>
    <row r="95" spans="2:4" x14ac:dyDescent="0.35">
      <c r="B95">
        <v>24</v>
      </c>
      <c r="C95">
        <v>-0.79017389402695981</v>
      </c>
      <c r="D95">
        <v>1.3716369573519014</v>
      </c>
    </row>
    <row r="96" spans="2:4" x14ac:dyDescent="0.35">
      <c r="B96">
        <v>25</v>
      </c>
      <c r="C96">
        <v>0.47310484458826041</v>
      </c>
      <c r="D96">
        <v>-0.37836114896230633</v>
      </c>
    </row>
    <row r="97" spans="2:4" x14ac:dyDescent="0.35">
      <c r="B97">
        <v>26</v>
      </c>
      <c r="C97">
        <v>-0.48193597108325692</v>
      </c>
      <c r="D97">
        <v>1.3319387931119591</v>
      </c>
    </row>
    <row r="98" spans="2:4" x14ac:dyDescent="0.35">
      <c r="B98">
        <v>27</v>
      </c>
      <c r="C98">
        <v>0.29884042582684422</v>
      </c>
      <c r="D98">
        <v>0.12388423130547482</v>
      </c>
    </row>
    <row r="99" spans="2:4" x14ac:dyDescent="0.35">
      <c r="B99">
        <v>28</v>
      </c>
      <c r="C99">
        <v>-0.16359815193523186</v>
      </c>
      <c r="D99">
        <v>0.89854541223789264</v>
      </c>
    </row>
    <row r="100" spans="2:4" x14ac:dyDescent="0.35">
      <c r="B100">
        <v>29</v>
      </c>
      <c r="C100">
        <v>-6.4276540006834582E-2</v>
      </c>
      <c r="D100">
        <v>0.83753841322849121</v>
      </c>
    </row>
    <row r="101" spans="2:4" x14ac:dyDescent="0.35">
      <c r="B101">
        <v>30</v>
      </c>
      <c r="C101">
        <v>0.91513882247981571</v>
      </c>
      <c r="D101">
        <v>8.8806790101755628E-2</v>
      </c>
    </row>
    <row r="102" spans="2:4" x14ac:dyDescent="0.35">
      <c r="B102">
        <v>31</v>
      </c>
      <c r="C102">
        <v>1.1082570299075061</v>
      </c>
      <c r="D102">
        <v>-7.5495445043279208E-2</v>
      </c>
    </row>
    <row r="103" spans="2:4" x14ac:dyDescent="0.35">
      <c r="B103">
        <v>32</v>
      </c>
      <c r="C103">
        <v>2.3215642222811512</v>
      </c>
      <c r="D103">
        <v>-1.0286617853727804</v>
      </c>
    </row>
    <row r="104" spans="2:4" x14ac:dyDescent="0.35">
      <c r="B104">
        <v>33</v>
      </c>
      <c r="C104">
        <v>1.0485131412364237</v>
      </c>
      <c r="D104">
        <v>0.54521319296616477</v>
      </c>
    </row>
    <row r="105" spans="2:4" x14ac:dyDescent="0.35">
      <c r="B105">
        <v>34</v>
      </c>
      <c r="C105">
        <v>2.6794863924516088</v>
      </c>
      <c r="D105">
        <v>1.6525059542605636E-2</v>
      </c>
    </row>
    <row r="106" spans="2:4" ht="15" thickBot="1" x14ac:dyDescent="0.4">
      <c r="B106" s="8">
        <v>35</v>
      </c>
      <c r="C106" s="8">
        <v>2.7494955006538762</v>
      </c>
      <c r="D106" s="8">
        <v>0.70701543777680476</v>
      </c>
    </row>
    <row r="107" spans="2:4" ht="15" thickBot="1" x14ac:dyDescent="0.4">
      <c r="B107" s="8">
        <v>35</v>
      </c>
      <c r="C107" s="8">
        <v>1.5736474700830454</v>
      </c>
      <c r="D107" s="8">
        <v>0.8918780663579573</v>
      </c>
    </row>
    <row r="108" spans="2:4" x14ac:dyDescent="0.35">
      <c r="B108">
        <v>36</v>
      </c>
      <c r="C108">
        <v>3.3073220583021214</v>
      </c>
      <c r="D108">
        <v>-1.1370083671530851</v>
      </c>
    </row>
    <row r="109" spans="2:4" ht="15" thickBot="1" x14ac:dyDescent="0.4">
      <c r="B109" s="8">
        <v>37</v>
      </c>
      <c r="C109" s="8">
        <v>0.72604689963849256</v>
      </c>
      <c r="D109" s="8">
        <v>1.7394786368025101</v>
      </c>
    </row>
  </sheetData>
  <conditionalFormatting sqref="B4:C38">
    <cfRule type="cellIs" dxfId="7" priority="1" operator="equal">
      <formula>0</formula>
    </cfRule>
  </conditionalFormatting>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D1B89-D36F-4865-A435-62EAF7749F44}">
  <dimension ref="B1:K108"/>
  <sheetViews>
    <sheetView topLeftCell="A46" workbookViewId="0">
      <selection activeCell="B61" sqref="B61"/>
    </sheetView>
  </sheetViews>
  <sheetFormatPr defaultRowHeight="14.5" x14ac:dyDescent="0.35"/>
  <cols>
    <col min="2" max="2" width="11.36328125" customWidth="1"/>
    <col min="3" max="3" width="15.1796875" customWidth="1"/>
    <col min="4" max="4" width="15.26953125" bestFit="1" customWidth="1"/>
    <col min="5" max="5" width="13.3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95</v>
      </c>
    </row>
    <row r="3" spans="2:11" ht="48" x14ac:dyDescent="0.35">
      <c r="C3" s="1" t="s">
        <v>105</v>
      </c>
      <c r="D3" s="1" t="s">
        <v>35</v>
      </c>
      <c r="E3" s="1" t="s">
        <v>37</v>
      </c>
      <c r="F3" s="1" t="s">
        <v>39</v>
      </c>
      <c r="G3" s="1" t="s">
        <v>40</v>
      </c>
      <c r="H3" s="1" t="s">
        <v>41</v>
      </c>
      <c r="I3" s="1" t="s">
        <v>42</v>
      </c>
      <c r="J3" s="1" t="s">
        <v>43</v>
      </c>
      <c r="K3" s="1" t="s">
        <v>45</v>
      </c>
    </row>
    <row r="4" spans="2:11" x14ac:dyDescent="0.35">
      <c r="B4" t="s">
        <v>7</v>
      </c>
      <c r="C4" s="14">
        <f>LN(VLOOKUP($B4,'[1]Dati finali'!$B$4:$V$40,'[1]Dati finali'!$U$42,FALSE))</f>
        <v>-4.375826413641696</v>
      </c>
      <c r="D4" s="2">
        <f>VLOOKUP($B4,'[1]Dati finali'!$B$4:$O$40,'[1]Dati finali'!C$42,FALSE)</f>
        <v>0.27800000000000002</v>
      </c>
      <c r="E4" s="5">
        <f>VLOOKUP($B4,'[1]Dati finali'!$B$4:$O$40,'[1]Dati finali'!E$42,FALSE)</f>
        <v>9.69E-2</v>
      </c>
      <c r="F4" s="5">
        <f>VLOOKUP($B4,'[1]Dati finali'!$B$4:$O$40,'[1]Dati finali'!G$42,FALSE)</f>
        <v>0.97368421052631593</v>
      </c>
      <c r="G4" s="2">
        <f>VLOOKUP($B4,'[1]Dati finali'!$B$4:$O$40,'[1]Dati finali'!H$42,FALSE)</f>
        <v>0.15651982378854626</v>
      </c>
      <c r="H4" s="4">
        <f>VLOOKUP($B4,'[1]Dati finali'!$B$4:$O$40,'[1]Dati finali'!I$42,FALSE)</f>
        <v>0.74668999999999996</v>
      </c>
      <c r="I4">
        <f>VLOOKUP($B4,'[1]Dati finali'!$B$4:$O$40,'[1]Dati finali'!J$42,FALSE)</f>
        <v>18375.433481661283</v>
      </c>
      <c r="J4">
        <f>VLOOKUP($B4,'[1]Dati finali'!$B$4:$O$40,'[1]Dati finali'!K$42,FALSE)</f>
        <v>33</v>
      </c>
      <c r="K4" s="7">
        <f>VLOOKUP($B4,'[1]Dati finali'!$B$4:$O$40,'[1]Dati finali'!L$42,FALSE)</f>
        <v>4747.1506650000001</v>
      </c>
    </row>
    <row r="5" spans="2:11" x14ac:dyDescent="0.35">
      <c r="B5" t="s">
        <v>28</v>
      </c>
      <c r="C5" s="14">
        <f>LN(VLOOKUP($B5,'[1]Dati finali'!$B$4:$V$40,'[1]Dati finali'!$U$42,FALSE))</f>
        <v>-3.9164510844352867</v>
      </c>
      <c r="D5" s="2">
        <f>VLOOKUP($B5,'[1]Dati finali'!$B$4:$O$40,'[1]Dati finali'!C$42,FALSE)</f>
        <v>0.17600000000000002</v>
      </c>
      <c r="E5" s="5">
        <f>VLOOKUP($B5,'[1]Dati finali'!$B$4:$O$40,'[1]Dati finali'!E$42,FALSE)</f>
        <v>0.12434999999999999</v>
      </c>
      <c r="F5" s="5">
        <f>VLOOKUP($B5,'[1]Dati finali'!$B$4:$O$40,'[1]Dati finali'!G$42,FALSE)</f>
        <v>1.0175438596491229</v>
      </c>
      <c r="G5" s="2">
        <f>VLOOKUP($B5,'[1]Dati finali'!$B$4:$O$40,'[1]Dati finali'!H$42,FALSE)</f>
        <v>0.41427188940092169</v>
      </c>
      <c r="H5" s="4">
        <f>VLOOKUP($B5,'[1]Dati finali'!$B$4:$O$40,'[1]Dati finali'!I$42,FALSE)</f>
        <v>0.53935999999999995</v>
      </c>
      <c r="I5">
        <f>VLOOKUP($B5,'[1]Dati finali'!$B$4:$O$40,'[1]Dati finali'!J$42,FALSE)</f>
        <v>23383.132051156193</v>
      </c>
      <c r="J5">
        <f>VLOOKUP($B5,'[1]Dati finali'!$B$4:$O$40,'[1]Dati finali'!K$42,FALSE)</f>
        <v>34</v>
      </c>
      <c r="K5" s="7">
        <f>VLOOKUP($B5,'[1]Dati finali'!$B$4:$O$40,'[1]Dati finali'!L$42,FALSE)</f>
        <v>4935.9262470000003</v>
      </c>
    </row>
    <row r="6" spans="2:11" x14ac:dyDescent="0.35">
      <c r="B6" t="s">
        <v>21</v>
      </c>
      <c r="C6" s="14">
        <f>LN(VLOOKUP($B6,'[1]Dati finali'!$B$4:$V$40,'[1]Dati finali'!$U$42,FALSE))</f>
        <v>-2.9704926234348359</v>
      </c>
      <c r="D6" s="2">
        <f>VLOOKUP($B6,'[1]Dati finali'!$B$4:$O$40,'[1]Dati finali'!C$42,FALSE)</f>
        <v>0.40299999999999997</v>
      </c>
      <c r="E6" s="5">
        <f>VLOOKUP($B6,'[1]Dati finali'!$B$4:$O$40,'[1]Dati finali'!E$42,FALSE)</f>
        <v>0.11115</v>
      </c>
      <c r="F6" s="5">
        <f>VLOOKUP($B6,'[1]Dati finali'!$B$4:$O$40,'[1]Dati finali'!G$42,FALSE)</f>
        <v>1.0175438596491229</v>
      </c>
      <c r="G6" s="2">
        <f>VLOOKUP($B6,'[1]Dati finali'!$B$4:$O$40,'[1]Dati finali'!H$42,FALSE)</f>
        <v>0.48558139534883721</v>
      </c>
      <c r="H6" s="4">
        <f>VLOOKUP($B6,'[1]Dati finali'!$B$4:$O$40,'[1]Dati finali'!I$42,FALSE)</f>
        <v>0.67516000000000009</v>
      </c>
      <c r="I6">
        <f>VLOOKUP($B6,'[1]Dati finali'!$B$4:$O$40,'[1]Dati finali'!J$42,FALSE)</f>
        <v>28945.214455971793</v>
      </c>
      <c r="J6">
        <f>VLOOKUP($B6,'[1]Dati finali'!$B$4:$O$40,'[1]Dati finali'!K$42,FALSE)</f>
        <v>23</v>
      </c>
      <c r="K6" s="7">
        <f>VLOOKUP($B6,'[1]Dati finali'!$B$4:$O$40,'[1]Dati finali'!L$42,FALSE)</f>
        <v>6066.7289979999996</v>
      </c>
    </row>
    <row r="7" spans="2:11" x14ac:dyDescent="0.35">
      <c r="B7" t="s">
        <v>26</v>
      </c>
      <c r="C7" s="14">
        <f>LN(VLOOKUP($B7,'[1]Dati finali'!$B$4:$V$40,'[1]Dati finali'!$U$42,FALSE))</f>
        <v>-3.8018248375756305</v>
      </c>
      <c r="D7" s="2">
        <f>VLOOKUP($B7,'[1]Dati finali'!$B$4:$O$40,'[1]Dati finali'!C$42,FALSE)</f>
        <v>0.29899999999999999</v>
      </c>
      <c r="E7" s="5">
        <f>VLOOKUP($B7,'[1]Dati finali'!$B$4:$O$40,'[1]Dati finali'!E$42,FALSE)</f>
        <v>0.1454</v>
      </c>
      <c r="F7" s="5">
        <f>VLOOKUP($B7,'[1]Dati finali'!$B$4:$O$40,'[1]Dati finali'!G$42,FALSE)</f>
        <v>0.93859649122807032</v>
      </c>
      <c r="G7" s="2">
        <f>VLOOKUP($B7,'[1]Dati finali'!$B$4:$O$40,'[1]Dati finali'!H$42,FALSE)</f>
        <v>0.13689675870348139</v>
      </c>
      <c r="H7" s="4">
        <f>VLOOKUP($B7,'[1]Dati finali'!$B$4:$O$40,'[1]Dati finali'!I$42,FALSE)</f>
        <v>0.60104999999999997</v>
      </c>
      <c r="I7">
        <f>VLOOKUP($B7,'[1]Dati finali'!$B$4:$O$40,'[1]Dati finali'!J$42,FALSE)</f>
        <v>25545.694362817598</v>
      </c>
      <c r="J7">
        <f>VLOOKUP($B7,'[1]Dati finali'!$B$4:$O$40,'[1]Dati finali'!K$42,FALSE)</f>
        <v>38</v>
      </c>
      <c r="K7" s="7">
        <f>VLOOKUP($B7,'[1]Dati finali'!$B$4:$O$40,'[1]Dati finali'!L$42,FALSE)</f>
        <v>5798.3715529999999</v>
      </c>
    </row>
    <row r="8" spans="2:11" x14ac:dyDescent="0.35">
      <c r="B8" t="s">
        <v>11</v>
      </c>
      <c r="C8" s="14">
        <f>LN(VLOOKUP($B8,'[1]Dati finali'!$B$4:$V$40,'[1]Dati finali'!$U$42,FALSE))</f>
        <v>-0.14492928233376334</v>
      </c>
      <c r="D8" s="2">
        <f>VLOOKUP($B8,'[1]Dati finali'!$B$4:$O$40,'[1]Dati finali'!C$42,FALSE)</f>
        <v>0.39700000000000002</v>
      </c>
      <c r="E8" s="5">
        <f>VLOOKUP($B8,'[1]Dati finali'!$B$4:$O$40,'[1]Dati finali'!E$42,FALSE)</f>
        <v>0.1263</v>
      </c>
      <c r="F8" s="5">
        <f>VLOOKUP($B8,'[1]Dati finali'!$B$4:$O$40,'[1]Dati finali'!G$42,FALSE)</f>
        <v>1</v>
      </c>
      <c r="G8" s="2">
        <f>VLOOKUP($B8,'[1]Dati finali'!$B$4:$O$40,'[1]Dati finali'!H$42,FALSE)</f>
        <v>0.12391056910569105</v>
      </c>
      <c r="H8" s="4">
        <f>VLOOKUP($B8,'[1]Dati finali'!$B$4:$O$40,'[1]Dati finali'!I$42,FALSE)</f>
        <v>0.68716999999999995</v>
      </c>
      <c r="I8">
        <f>VLOOKUP($B8,'[1]Dati finali'!$B$4:$O$40,'[1]Dati finali'!J$42,FALSE)</f>
        <v>27843.887608341538</v>
      </c>
      <c r="J8">
        <f>VLOOKUP($B8,'[1]Dati finali'!$B$4:$O$40,'[1]Dati finali'!K$42,FALSE)</f>
        <v>8</v>
      </c>
      <c r="K8" s="7">
        <f>VLOOKUP($B8,'[1]Dati finali'!$B$4:$O$40,'[1]Dati finali'!L$42,FALSE)</f>
        <v>6592.3394420000004</v>
      </c>
    </row>
    <row r="9" spans="2:11" x14ac:dyDescent="0.35">
      <c r="B9" t="s">
        <v>20</v>
      </c>
      <c r="C9" s="14">
        <f>LN(VLOOKUP($B9,'[1]Dati finali'!$B$4:$V$40,'[1]Dati finali'!$U$42,FALSE))</f>
        <v>-1.8670421479691413</v>
      </c>
      <c r="D9" s="2">
        <f>VLOOKUP($B9,'[1]Dati finali'!$B$4:$O$40,'[1]Dati finali'!C$42,FALSE)</f>
        <v>0.33899999999999997</v>
      </c>
      <c r="E9" s="5">
        <f>VLOOKUP($B9,'[1]Dati finali'!$B$4:$O$40,'[1]Dati finali'!E$42,FALSE)</f>
        <v>0.15839999999999999</v>
      </c>
      <c r="F9" s="5">
        <f>VLOOKUP($B9,'[1]Dati finali'!$B$4:$O$40,'[1]Dati finali'!G$42,FALSE)</f>
        <v>1.0175438596491229</v>
      </c>
      <c r="G9" s="2">
        <f>VLOOKUP($B9,'[1]Dati finali'!$B$4:$O$40,'[1]Dati finali'!H$42,FALSE)</f>
        <v>0.54400000000000004</v>
      </c>
      <c r="H9" s="4">
        <f>VLOOKUP($B9,'[1]Dati finali'!$B$4:$O$40,'[1]Dati finali'!I$42,FALSE)</f>
        <v>0.68075000000000008</v>
      </c>
      <c r="I9">
        <f>VLOOKUP($B9,'[1]Dati finali'!$B$4:$O$40,'[1]Dati finali'!J$42,FALSE)</f>
        <v>24735.816612986935</v>
      </c>
      <c r="J9">
        <f>VLOOKUP($B9,'[1]Dati finali'!$B$4:$O$40,'[1]Dati finali'!K$42,FALSE)</f>
        <v>22</v>
      </c>
      <c r="K9" s="7">
        <f>VLOOKUP($B9,'[1]Dati finali'!$B$4:$O$40,'[1]Dati finali'!L$42,FALSE)</f>
        <v>6316.579033</v>
      </c>
    </row>
    <row r="10" spans="2:11" x14ac:dyDescent="0.35">
      <c r="B10" t="s">
        <v>9</v>
      </c>
      <c r="C10" s="14">
        <f>LN(VLOOKUP($B10,'[1]Dati finali'!$B$4:$V$40,'[1]Dati finali'!$U$42,FALSE))</f>
        <v>-2.074104541575811</v>
      </c>
      <c r="D10" s="2">
        <f>VLOOKUP($B10,'[1]Dati finali'!$B$4:$O$40,'[1]Dati finali'!C$42,FALSE)</f>
        <v>0.23899999999999999</v>
      </c>
      <c r="E10" s="5">
        <f>VLOOKUP($B10,'[1]Dati finali'!$B$4:$O$40,'[1]Dati finali'!E$42,FALSE)</f>
        <v>0.14629999999999999</v>
      </c>
      <c r="F10" s="5">
        <f>VLOOKUP($B10,'[1]Dati finali'!$B$4:$O$40,'[1]Dati finali'!G$42,FALSE)</f>
        <v>1.0263157894736843</v>
      </c>
      <c r="G10" s="2">
        <f>VLOOKUP($B10,'[1]Dati finali'!$B$4:$O$40,'[1]Dati finali'!H$42,FALSE)</f>
        <v>0.1126530612244898</v>
      </c>
      <c r="H10" s="4">
        <f>VLOOKUP($B10,'[1]Dati finali'!$B$4:$O$40,'[1]Dati finali'!I$42,FALSE)</f>
        <v>0.73675000000000002</v>
      </c>
      <c r="I10">
        <f>VLOOKUP($B10,'[1]Dati finali'!$B$4:$O$40,'[1]Dati finali'!J$42,FALSE)</f>
        <v>31866.010828482387</v>
      </c>
      <c r="J10">
        <f>VLOOKUP($B10,'[1]Dati finali'!$B$4:$O$40,'[1]Dati finali'!K$42,FALSE)</f>
        <v>27</v>
      </c>
      <c r="K10" s="7">
        <f>VLOOKUP($B10,'[1]Dati finali'!$B$4:$O$40,'[1]Dati finali'!L$42,FALSE)</f>
        <v>5561.476705</v>
      </c>
    </row>
    <row r="11" spans="2:11" x14ac:dyDescent="0.35">
      <c r="B11" t="s">
        <v>29</v>
      </c>
      <c r="C11" s="14">
        <f>LN(VLOOKUP($B11,'[1]Dati finali'!$B$4:$V$40,'[1]Dati finali'!$U$42,FALSE))</f>
        <v>-2.3869063882895478</v>
      </c>
      <c r="D11" s="2">
        <f>VLOOKUP($B11,'[1]Dati finali'!$B$4:$O$40,'[1]Dati finali'!C$42,FALSE)</f>
        <v>0.23100000000000001</v>
      </c>
      <c r="E11" s="5">
        <f>VLOOKUP($B11,'[1]Dati finali'!$B$4:$O$40,'[1]Dati finali'!E$42,FALSE)</f>
        <v>0.14384999999999998</v>
      </c>
      <c r="F11" s="5">
        <f>VLOOKUP($B11,'[1]Dati finali'!$B$4:$O$40,'[1]Dati finali'!G$42,FALSE)</f>
        <v>1.1578947368421053</v>
      </c>
      <c r="G11" s="2">
        <f>VLOOKUP($B11,'[1]Dati finali'!$B$4:$O$40,'[1]Dati finali'!H$42,FALSE)</f>
        <v>0.24461254612546127</v>
      </c>
      <c r="H11" s="4">
        <f>VLOOKUP($B11,'[1]Dati finali'!$B$4:$O$40,'[1]Dati finali'!I$42,FALSE)</f>
        <v>0.53750999999999993</v>
      </c>
      <c r="I11">
        <f>VLOOKUP($B11,'[1]Dati finali'!$B$4:$O$40,'[1]Dati finali'!J$42,FALSE)</f>
        <v>27733.754503235035</v>
      </c>
      <c r="J11">
        <f>VLOOKUP($B11,'[1]Dati finali'!$B$4:$O$40,'[1]Dati finali'!K$42,FALSE)</f>
        <v>24</v>
      </c>
      <c r="K11" s="7">
        <f>VLOOKUP($B11,'[1]Dati finali'!$B$4:$O$40,'[1]Dati finali'!L$42,FALSE)</f>
        <v>5348.64149</v>
      </c>
    </row>
    <row r="12" spans="2:11" x14ac:dyDescent="0.35">
      <c r="B12" t="s">
        <v>19</v>
      </c>
      <c r="C12" s="14">
        <f>LN(VLOOKUP($B12,'[1]Dati finali'!$B$4:$V$40,'[1]Dati finali'!$U$42,FALSE))</f>
        <v>-2.107568801412909</v>
      </c>
      <c r="D12" s="2">
        <f>VLOOKUP($B12,'[1]Dati finali'!$B$4:$O$40,'[1]Dati finali'!C$42,FALSE)</f>
        <v>0.187</v>
      </c>
      <c r="E12" s="5">
        <f>VLOOKUP($B12,'[1]Dati finali'!$B$4:$O$40,'[1]Dati finali'!E$42,FALSE)</f>
        <v>0.21060000000000001</v>
      </c>
      <c r="F12" s="5">
        <f>VLOOKUP($B12,'[1]Dati finali'!$B$4:$O$40,'[1]Dati finali'!G$42,FALSE)</f>
        <v>1.4122807017543861</v>
      </c>
      <c r="G12" s="2">
        <f>VLOOKUP($B12,'[1]Dati finali'!$B$4:$O$40,'[1]Dati finali'!H$42,FALSE)</f>
        <v>0.37279399585921325</v>
      </c>
      <c r="H12" s="4">
        <f>VLOOKUP($B12,'[1]Dati finali'!$B$4:$O$40,'[1]Dati finali'!I$42,FALSE)</f>
        <v>0.70144000000000006</v>
      </c>
      <c r="I12">
        <f>VLOOKUP($B12,'[1]Dati finali'!$B$4:$O$40,'[1]Dati finali'!J$42,FALSE)</f>
        <v>34585.035786649052</v>
      </c>
      <c r="J12">
        <f>VLOOKUP($B12,'[1]Dati finali'!$B$4:$O$40,'[1]Dati finali'!K$42,FALSE)</f>
        <v>29</v>
      </c>
      <c r="K12" s="7">
        <f>VLOOKUP($B12,'[1]Dati finali'!$B$4:$O$40,'[1]Dati finali'!L$42,FALSE)</f>
        <v>4652.762874</v>
      </c>
    </row>
    <row r="13" spans="2:11" x14ac:dyDescent="0.35">
      <c r="B13" t="s">
        <v>8</v>
      </c>
      <c r="C13" s="14">
        <f>LN(VLOOKUP($B13,'[1]Dati finali'!$B$4:$V$40,'[1]Dati finali'!$U$42,FALSE))</f>
        <v>-2.8681965171824491</v>
      </c>
      <c r="D13" s="2">
        <f>VLOOKUP($B13,'[1]Dati finali'!$B$4:$O$40,'[1]Dati finali'!C$42,FALSE)</f>
        <v>0.42499999999999999</v>
      </c>
      <c r="E13" s="5">
        <f>VLOOKUP($B13,'[1]Dati finali'!$B$4:$O$40,'[1]Dati finali'!E$42,FALSE)</f>
        <v>0.18445</v>
      </c>
      <c r="F13" s="5">
        <f>VLOOKUP($B13,'[1]Dati finali'!$B$4:$O$40,'[1]Dati finali'!G$42,FALSE)</f>
        <v>1.0789473684210527</v>
      </c>
      <c r="G13" s="2">
        <f>VLOOKUP($B13,'[1]Dati finali'!$B$4:$O$40,'[1]Dati finali'!H$42,FALSE)</f>
        <v>8.6530612244897956E-2</v>
      </c>
      <c r="H13" s="4">
        <f>VLOOKUP($B13,'[1]Dati finali'!$B$4:$O$40,'[1]Dati finali'!I$42,FALSE)</f>
        <v>0.66835999999999995</v>
      </c>
      <c r="I13">
        <f>VLOOKUP($B13,'[1]Dati finali'!$B$4:$O$40,'[1]Dati finali'!J$42,FALSE)</f>
        <v>30266.202047392988</v>
      </c>
      <c r="J13">
        <f>VLOOKUP($B13,'[1]Dati finali'!$B$4:$O$40,'[1]Dati finali'!K$42,FALSE)</f>
        <v>40</v>
      </c>
      <c r="K13" s="7">
        <f>VLOOKUP($B13,'[1]Dati finali'!$B$4:$O$40,'[1]Dati finali'!L$42,FALSE)</f>
        <v>3905.06351</v>
      </c>
    </row>
    <row r="14" spans="2:11" x14ac:dyDescent="0.35">
      <c r="B14" t="s">
        <v>23</v>
      </c>
      <c r="C14" s="14">
        <f>LN(VLOOKUP($B14,'[1]Dati finali'!$B$4:$V$40,'[1]Dati finali'!$U$42,FALSE))</f>
        <v>-1.2373903870556857</v>
      </c>
      <c r="D14" s="2">
        <f>VLOOKUP($B14,'[1]Dati finali'!$B$4:$O$40,'[1]Dati finali'!C$42,FALSE)</f>
        <v>0.23899999999999999</v>
      </c>
      <c r="E14" s="5">
        <f>VLOOKUP($B14,'[1]Dati finali'!$B$4:$O$40,'[1]Dati finali'!E$42,FALSE)</f>
        <v>0.1313</v>
      </c>
      <c r="F14" s="5">
        <f>VLOOKUP($B14,'[1]Dati finali'!$B$4:$O$40,'[1]Dati finali'!G$42,FALSE)</f>
        <v>1.192982456140351</v>
      </c>
      <c r="G14" s="2">
        <f>VLOOKUP($B14,'[1]Dati finali'!$B$4:$O$40,'[1]Dati finali'!H$42,FALSE)</f>
        <v>0.16675000000000001</v>
      </c>
      <c r="H14" s="4">
        <f>VLOOKUP($B14,'[1]Dati finali'!$B$4:$O$40,'[1]Dati finali'!I$42,FALSE)</f>
        <v>0.94546000000000008</v>
      </c>
      <c r="I14">
        <f>VLOOKUP($B14,'[1]Dati finali'!$B$4:$O$40,'[1]Dati finali'!J$42,FALSE)</f>
        <v>35994.860216078843</v>
      </c>
      <c r="J14">
        <f>VLOOKUP($B14,'[1]Dati finali'!$B$4:$O$40,'[1]Dati finali'!K$42,FALSE)</f>
        <v>9</v>
      </c>
      <c r="K14" s="7">
        <f>VLOOKUP($B14,'[1]Dati finali'!$B$4:$O$40,'[1]Dati finali'!L$42,FALSE)</f>
        <v>3986.496114</v>
      </c>
    </row>
    <row r="15" spans="2:11" x14ac:dyDescent="0.35">
      <c r="B15" t="s">
        <v>16</v>
      </c>
      <c r="C15" s="14">
        <f>LN(VLOOKUP($B15,'[1]Dati finali'!$B$4:$V$40,'[1]Dati finali'!$U$42,FALSE))</f>
        <v>-2.1183358631050524</v>
      </c>
      <c r="D15" s="2">
        <f>VLOOKUP($B15,'[1]Dati finali'!$B$4:$O$40,'[1]Dati finali'!C$42,FALSE)</f>
        <v>0.24100000000000002</v>
      </c>
      <c r="E15" s="5">
        <f>VLOOKUP($B15,'[1]Dati finali'!$B$4:$O$40,'[1]Dati finali'!E$42,FALSE)</f>
        <v>0.11294999999999999</v>
      </c>
      <c r="F15" s="5">
        <f>VLOOKUP($B15,'[1]Dati finali'!$B$4:$O$40,'[1]Dati finali'!G$42,FALSE)</f>
        <v>1.0350877192982457</v>
      </c>
      <c r="G15" s="2">
        <f>VLOOKUP($B15,'[1]Dati finali'!$B$4:$O$40,'[1]Dati finali'!H$42,FALSE)</f>
        <v>0.10078369905956112</v>
      </c>
      <c r="H15" s="4">
        <f>VLOOKUP($B15,'[1]Dati finali'!$B$4:$O$40,'[1]Dati finali'!I$42,FALSE)</f>
        <v>0.71062000000000003</v>
      </c>
      <c r="I15">
        <f>VLOOKUP($B15,'[1]Dati finali'!$B$4:$O$40,'[1]Dati finali'!J$42,FALSE)</f>
        <v>24656.045439859558</v>
      </c>
      <c r="J15">
        <f>VLOOKUP($B15,'[1]Dati finali'!$B$4:$O$40,'[1]Dati finali'!K$42,FALSE)</f>
        <v>28</v>
      </c>
      <c r="K15" s="7">
        <f>VLOOKUP($B15,'[1]Dati finali'!$B$4:$O$40,'[1]Dati finali'!L$42,FALSE)</f>
        <v>5272.761109</v>
      </c>
    </row>
    <row r="16" spans="2:11" x14ac:dyDescent="0.35">
      <c r="B16" t="s">
        <v>31</v>
      </c>
      <c r="C16" s="14">
        <f>LN(VLOOKUP($B16,'[1]Dati finali'!$B$4:$V$40,'[1]Dati finali'!$U$42,FALSE))</f>
        <v>-1.4988097558078006</v>
      </c>
      <c r="D16" s="2">
        <f>VLOOKUP($B16,'[1]Dati finali'!$B$4:$O$40,'[1]Dati finali'!C$42,FALSE)</f>
        <v>0.36399999999999999</v>
      </c>
      <c r="E16" s="5">
        <f>VLOOKUP($B16,'[1]Dati finali'!$B$4:$O$40,'[1]Dati finali'!E$42,FALSE)</f>
        <v>0.22365000000000002</v>
      </c>
      <c r="F16" s="5">
        <f>VLOOKUP($B16,'[1]Dati finali'!$B$4:$O$40,'[1]Dati finali'!G$42,FALSE)</f>
        <v>1.1052631578947369</v>
      </c>
      <c r="G16" s="2">
        <f>VLOOKUP($B16,'[1]Dati finali'!$B$4:$O$40,'[1]Dati finali'!H$42,FALSE)</f>
        <v>0.38106081573197381</v>
      </c>
      <c r="H16" s="4">
        <f>VLOOKUP($B16,'[1]Dati finali'!$B$4:$O$40,'[1]Dati finali'!I$42,FALSE)</f>
        <v>0.80079999999999996</v>
      </c>
      <c r="I16">
        <f>VLOOKUP($B16,'[1]Dati finali'!$B$4:$O$40,'[1]Dati finali'!J$42,FALSE)</f>
        <v>33331.449418750446</v>
      </c>
      <c r="J16">
        <f>VLOOKUP($B16,'[1]Dati finali'!$B$4:$O$40,'[1]Dati finali'!K$42,FALSE)</f>
        <v>6</v>
      </c>
      <c r="K16" s="7">
        <f>VLOOKUP($B16,'[1]Dati finali'!$B$4:$O$40,'[1]Dati finali'!L$42,FALSE)</f>
        <v>4488.0469249999996</v>
      </c>
    </row>
    <row r="17" spans="2:11" x14ac:dyDescent="0.35">
      <c r="B17" t="s">
        <v>18</v>
      </c>
      <c r="C17" s="14">
        <f>LN(VLOOKUP($B17,'[1]Dati finali'!$B$4:$V$40,'[1]Dati finali'!$U$42,FALSE))</f>
        <v>-0.95950978174600809</v>
      </c>
      <c r="D17" s="2">
        <f>VLOOKUP($B17,'[1]Dati finali'!$B$4:$O$40,'[1]Dati finali'!C$42,FALSE)</f>
        <v>0.46500000000000002</v>
      </c>
      <c r="E17" s="5">
        <f>VLOOKUP($B17,'[1]Dati finali'!$B$4:$O$40,'[1]Dati finali'!E$42,FALSE)</f>
        <v>0.23299999999999998</v>
      </c>
      <c r="F17" s="5">
        <f>VLOOKUP($B17,'[1]Dati finali'!$B$4:$O$40,'[1]Dati finali'!G$42,FALSE)</f>
        <v>1.2017543859649125</v>
      </c>
      <c r="G17" s="2">
        <f>VLOOKUP($B17,'[1]Dati finali'!$B$4:$O$40,'[1]Dati finali'!H$42,FALSE)</f>
        <v>0.24720394736842105</v>
      </c>
      <c r="H17" s="4">
        <f>VLOOKUP($B17,'[1]Dati finali'!$B$4:$O$40,'[1]Dati finali'!I$42,FALSE)</f>
        <v>0.62946999999999997</v>
      </c>
      <c r="I17">
        <f>VLOOKUP($B17,'[1]Dati finali'!$B$4:$O$40,'[1]Dati finali'!J$42,FALSE)</f>
        <v>66358.098990725048</v>
      </c>
      <c r="J17">
        <f>VLOOKUP($B17,'[1]Dati finali'!$B$4:$O$40,'[1]Dati finali'!K$42,FALSE)</f>
        <v>19</v>
      </c>
      <c r="K17" s="7">
        <f>VLOOKUP($B17,'[1]Dati finali'!$B$4:$O$40,'[1]Dati finali'!L$42,FALSE)</f>
        <v>5924.2219409999998</v>
      </c>
    </row>
    <row r="18" spans="2:11" x14ac:dyDescent="0.35">
      <c r="B18" t="s">
        <v>10</v>
      </c>
      <c r="C18" s="14">
        <f>LN(VLOOKUP($B18,'[1]Dati finali'!$B$4:$V$40,'[1]Dati finali'!$U$42,FALSE))</f>
        <v>0.48362831845057658</v>
      </c>
      <c r="D18" s="2">
        <f>VLOOKUP($B18,'[1]Dati finali'!$B$4:$O$40,'[1]Dati finali'!C$42,FALSE)</f>
        <v>0.39100000000000001</v>
      </c>
      <c r="E18" s="5">
        <f>VLOOKUP($B18,'[1]Dati finali'!$B$4:$O$40,'[1]Dati finali'!E$42,FALSE)</f>
        <v>0.30295</v>
      </c>
      <c r="F18" s="5">
        <f>VLOOKUP($B18,'[1]Dati finali'!$B$4:$O$40,'[1]Dati finali'!G$42,FALSE)</f>
        <v>1.3596491228070178</v>
      </c>
      <c r="G18" s="2">
        <f>VLOOKUP($B18,'[1]Dati finali'!$B$4:$O$40,'[1]Dati finali'!H$42,FALSE)</f>
        <v>0.60297712418300653</v>
      </c>
      <c r="H18" s="4">
        <f>VLOOKUP($B18,'[1]Dati finali'!$B$4:$O$40,'[1]Dati finali'!I$42,FALSE)</f>
        <v>0.87757000000000007</v>
      </c>
      <c r="I18">
        <f>VLOOKUP($B18,'[1]Dati finali'!$B$4:$O$40,'[1]Dati finali'!J$42,FALSE)</f>
        <v>45056.267280748551</v>
      </c>
      <c r="J18">
        <f>VLOOKUP($B18,'[1]Dati finali'!$B$4:$O$40,'[1]Dati finali'!K$42,FALSE)</f>
        <v>4</v>
      </c>
      <c r="K18" s="7">
        <f>VLOOKUP($B18,'[1]Dati finali'!$B$4:$O$40,'[1]Dati finali'!L$42,FALSE)</f>
        <v>6183.3256810000003</v>
      </c>
    </row>
    <row r="19" spans="2:11" x14ac:dyDescent="0.35">
      <c r="B19" t="s">
        <v>30</v>
      </c>
      <c r="C19" s="14">
        <f>LN(VLOOKUP($B19,'[1]Dati finali'!$B$4:$V$40,'[1]Dati finali'!$U$42,FALSE))</f>
        <v>-1.069876109897274</v>
      </c>
      <c r="D19" s="2">
        <f>VLOOKUP($B19,'[1]Dati finali'!$B$4:$O$40,'[1]Dati finali'!C$42,FALSE)</f>
        <v>0.32500000000000001</v>
      </c>
      <c r="E19" s="5">
        <f>VLOOKUP($B19,'[1]Dati finali'!$B$4:$O$40,'[1]Dati finali'!E$42,FALSE)</f>
        <v>0.16109999999999999</v>
      </c>
      <c r="F19" s="5">
        <f>VLOOKUP($B19,'[1]Dati finali'!$B$4:$O$40,'[1]Dati finali'!G$42,FALSE)</f>
        <v>1.1578947368421053</v>
      </c>
      <c r="G19" s="2">
        <f>VLOOKUP($B19,'[1]Dati finali'!$B$4:$O$40,'[1]Dati finali'!H$42,FALSE)</f>
        <v>0.30648484848484847</v>
      </c>
      <c r="H19" s="4">
        <f>VLOOKUP($B19,'[1]Dati finali'!$B$4:$O$40,'[1]Dati finali'!I$42,FALSE)</f>
        <v>0.54273000000000005</v>
      </c>
      <c r="I19">
        <f>VLOOKUP($B19,'[1]Dati finali'!$B$4:$O$40,'[1]Dati finali'!J$42,FALSE)</f>
        <v>30586.152876945034</v>
      </c>
      <c r="J19">
        <f>VLOOKUP($B19,'[1]Dati finali'!$B$4:$O$40,'[1]Dati finali'!K$42,FALSE)</f>
        <v>5</v>
      </c>
      <c r="K19" s="7">
        <f>VLOOKUP($B19,'[1]Dati finali'!$B$4:$O$40,'[1]Dati finali'!L$42,FALSE)</f>
        <v>5115.4481239999996</v>
      </c>
    </row>
    <row r="20" spans="2:11" x14ac:dyDescent="0.35">
      <c r="B20" t="s">
        <v>3</v>
      </c>
      <c r="C20" s="14">
        <f>LN(VLOOKUP($B20,'[1]Dati finali'!$B$4:$V$40,'[1]Dati finali'!$U$42,FALSE))</f>
        <v>-0.75995904915919166</v>
      </c>
      <c r="D20" s="2">
        <f>VLOOKUP($B20,'[1]Dati finali'!$B$4:$O$40,'[1]Dati finali'!C$42,FALSE)</f>
        <v>0.47744723999999999</v>
      </c>
      <c r="E20" s="5">
        <f>VLOOKUP($B20,'[1]Dati finali'!$B$4:$O$40,'[1]Dati finali'!E$42,FALSE)</f>
        <v>9.6491228070175447E-2</v>
      </c>
      <c r="F20" s="5">
        <f>VLOOKUP($B20,'[1]Dati finali'!$B$4:$O$40,'[1]Dati finali'!G$42,FALSE)</f>
        <v>1.0701754385964912</v>
      </c>
      <c r="G20" s="2">
        <f>VLOOKUP($B20,'[1]Dati finali'!$B$4:$O$40,'[1]Dati finali'!H$42,FALSE)</f>
        <v>2.8395721925133691E-2</v>
      </c>
      <c r="H20" s="4">
        <f>VLOOKUP($B20,'[1]Dati finali'!$B$4:$O$40,'[1]Dati finali'!I$42,FALSE)</f>
        <v>0.81503000000000003</v>
      </c>
      <c r="I20">
        <f>VLOOKUP($B20,'[1]Dati finali'!$B$4:$O$40,'[1]Dati finali'!J$42,FALSE)</f>
        <v>33627.430244398442</v>
      </c>
      <c r="J20">
        <f>VLOOKUP($B20,'[1]Dati finali'!$B$4:$O$40,'[1]Dati finali'!K$42,FALSE)</f>
        <v>80</v>
      </c>
      <c r="K20" s="7">
        <f>VLOOKUP($B20,'[1]Dati finali'!$B$4:$O$40,'[1]Dati finali'!L$42,FALSE)</f>
        <v>4166.0179909999997</v>
      </c>
    </row>
    <row r="21" spans="2:11" x14ac:dyDescent="0.35">
      <c r="B21" t="s">
        <v>27</v>
      </c>
      <c r="C21" s="14">
        <f>LN(VLOOKUP($B21,'[1]Dati finali'!$B$4:$V$40,'[1]Dati finali'!$U$42,FALSE))</f>
        <v>-0.98060758897442923</v>
      </c>
      <c r="D21" s="2">
        <f>VLOOKUP($B21,'[1]Dati finali'!$B$4:$O$40,'[1]Dati finali'!C$42,FALSE)</f>
        <v>0.24</v>
      </c>
      <c r="E21" s="5">
        <f>VLOOKUP($B21,'[1]Dati finali'!$B$4:$O$40,'[1]Dati finali'!E$42,FALSE)</f>
        <v>0.22570000000000001</v>
      </c>
      <c r="F21" s="5">
        <f>VLOOKUP($B21,'[1]Dati finali'!$B$4:$O$40,'[1]Dati finali'!G$42,FALSE)</f>
        <v>1.3508771929824563</v>
      </c>
      <c r="G21" s="2">
        <f>VLOOKUP($B21,'[1]Dati finali'!$B$4:$O$40,'[1]Dati finali'!H$42,FALSE)</f>
        <v>0.53502487562189049</v>
      </c>
      <c r="H21" s="4">
        <f>VLOOKUP($B21,'[1]Dati finali'!$B$4:$O$40,'[1]Dati finali'!I$42,FALSE)</f>
        <v>0.64651999999999998</v>
      </c>
      <c r="I21">
        <f>VLOOKUP($B21,'[1]Dati finali'!$B$4:$O$40,'[1]Dati finali'!J$42,FALSE)</f>
        <v>27783.081655469832</v>
      </c>
      <c r="J21">
        <f>VLOOKUP($B21,'[1]Dati finali'!$B$4:$O$40,'[1]Dati finali'!K$42,FALSE)</f>
        <v>7</v>
      </c>
      <c r="K21" s="7">
        <f>VLOOKUP($B21,'[1]Dati finali'!$B$4:$O$40,'[1]Dati finali'!L$42,FALSE)</f>
        <v>4297.4206020000001</v>
      </c>
    </row>
    <row r="22" spans="2:11" x14ac:dyDescent="0.35">
      <c r="B22" t="s">
        <v>2</v>
      </c>
      <c r="C22" s="14">
        <f>LN(VLOOKUP($B22,'[1]Dati finali'!$B$4:$V$40,'[1]Dati finali'!$U$42,FALSE))</f>
        <v>-0.37673778655553969</v>
      </c>
      <c r="D22" s="2">
        <f>VLOOKUP($B22,'[1]Dati finali'!$B$4:$O$40,'[1]Dati finali'!C$42,FALSE)</f>
        <v>9.6811743000000006E-2</v>
      </c>
      <c r="E22" s="5">
        <f>VLOOKUP($B22,'[1]Dati finali'!$B$4:$O$40,'[1]Dati finali'!E$42,FALSE)</f>
        <v>6.8241469816272965E-2</v>
      </c>
      <c r="F22" s="5">
        <f>VLOOKUP($B22,'[1]Dati finali'!$B$4:$O$40,'[1]Dati finali'!G$42,FALSE)</f>
        <v>0.8421052631578948</v>
      </c>
      <c r="G22" s="2">
        <f>VLOOKUP($B22,'[1]Dati finali'!$B$4:$O$40,'[1]Dati finali'!H$42,FALSE)</f>
        <v>0.24825304897932565</v>
      </c>
      <c r="H22" s="4">
        <f>VLOOKUP($B22,'[1]Dati finali'!$B$4:$O$40,'[1]Dati finali'!I$42,FALSE)</f>
        <v>0.5796</v>
      </c>
      <c r="I22">
        <f>VLOOKUP($B22,'[1]Dati finali'!$B$4:$O$40,'[1]Dati finali'!J$42,FALSE)</f>
        <v>14742.756017137894</v>
      </c>
      <c r="J22">
        <f>VLOOKUP($B22,'[1]Dati finali'!$B$4:$O$40,'[1]Dati finali'!K$42,FALSE)</f>
        <v>109</v>
      </c>
      <c r="K22" s="7">
        <f>VLOOKUP($B22,'[1]Dati finali'!$B$4:$O$40,'[1]Dati finali'!L$42,FALSE)</f>
        <v>4432.5246950000001</v>
      </c>
    </row>
    <row r="23" spans="2:11" x14ac:dyDescent="0.35">
      <c r="B23" t="s">
        <v>4</v>
      </c>
      <c r="C23" s="14">
        <f>LN(VLOOKUP($B23,'[1]Dati finali'!$B$4:$V$40,'[1]Dati finali'!$U$42,FALSE))</f>
        <v>-0.19331195328354531</v>
      </c>
      <c r="D23" s="2">
        <f>VLOOKUP($B23,'[1]Dati finali'!$B$4:$O$40,'[1]Dati finali'!C$42,FALSE)</f>
        <v>0.51440529000000002</v>
      </c>
      <c r="E23" s="5">
        <f>VLOOKUP($B23,'[1]Dati finali'!$B$4:$O$40,'[1]Dati finali'!E$42,FALSE)</f>
        <v>0.22807017543859651</v>
      </c>
      <c r="F23" s="5">
        <f>VLOOKUP($B23,'[1]Dati finali'!$B$4:$O$40,'[1]Dati finali'!G$42,FALSE)</f>
        <v>0.92982456140350889</v>
      </c>
      <c r="G23" s="2">
        <f>VLOOKUP($B23,'[1]Dati finali'!$B$4:$O$40,'[1]Dati finali'!H$42,FALSE)</f>
        <v>0.15845754764042702</v>
      </c>
      <c r="H23" s="4">
        <f>VLOOKUP($B23,'[1]Dati finali'!$B$4:$O$40,'[1]Dati finali'!I$42,FALSE)</f>
        <v>0.91535</v>
      </c>
      <c r="I23">
        <f>VLOOKUP($B23,'[1]Dati finali'!$B$4:$O$40,'[1]Dati finali'!J$42,FALSE)</f>
        <v>37964.025726503154</v>
      </c>
      <c r="J23">
        <f>VLOOKUP($B23,'[1]Dati finali'!$B$4:$O$40,'[1]Dati finali'!K$42,FALSE)</f>
        <v>39</v>
      </c>
      <c r="K23" s="7">
        <f>VLOOKUP($B23,'[1]Dati finali'!$B$4:$O$40,'[1]Dati finali'!L$42,FALSE)</f>
        <v>3958.7349989999998</v>
      </c>
    </row>
    <row r="24" spans="2:11" x14ac:dyDescent="0.35">
      <c r="B24" t="s">
        <v>0</v>
      </c>
      <c r="C24" s="14">
        <f>LN(VLOOKUP($B24,'[1]Dati finali'!$B$4:$V$40,'[1]Dati finali'!$U$42,FALSE))</f>
        <v>-0.44090316527249551</v>
      </c>
      <c r="D24" s="2">
        <f>VLOOKUP($B24,'[1]Dati finali'!$B$4:$O$40,'[1]Dati finali'!C$42,FALSE)</f>
        <v>0.56714520000000002</v>
      </c>
      <c r="E24" s="5">
        <f>VLOOKUP($B24,'[1]Dati finali'!$B$4:$O$40,'[1]Dati finali'!E$42,FALSE)</f>
        <v>7.6666666666666675E-2</v>
      </c>
      <c r="F24" s="5">
        <f>VLOOKUP($B24,'[1]Dati finali'!$B$4:$O$40,'[1]Dati finali'!G$42,FALSE)</f>
        <v>0.71052631578947378</v>
      </c>
      <c r="G24" s="2">
        <f>VLOOKUP($B24,'[1]Dati finali'!$B$4:$O$40,'[1]Dati finali'!H$42,FALSE)</f>
        <v>0.65241799578693949</v>
      </c>
      <c r="H24" s="4">
        <f>VLOOKUP($B24,'[1]Dati finali'!$B$4:$O$40,'[1]Dati finali'!I$42,FALSE)</f>
        <v>0.81349999999999989</v>
      </c>
      <c r="I24">
        <f>VLOOKUP($B24,'[1]Dati finali'!$B$4:$O$40,'[1]Dati finali'!J$42,FALSE)</f>
        <v>40969.205896074651</v>
      </c>
      <c r="J24">
        <f>VLOOKUP($B24,'[1]Dati finali'!$B$4:$O$40,'[1]Dati finali'!K$42,FALSE)</f>
        <v>25</v>
      </c>
      <c r="K24" s="7">
        <f>VLOOKUP($B24,'[1]Dati finali'!$B$4:$O$40,'[1]Dati finali'!L$42,FALSE)</f>
        <v>5046.9707070000004</v>
      </c>
    </row>
    <row r="25" spans="2:11" x14ac:dyDescent="0.35">
      <c r="B25" t="s">
        <v>24</v>
      </c>
      <c r="C25" s="14">
        <f>LN(VLOOKUP($B25,'[1]Dati finali'!$B$4:$V$40,'[1]Dati finali'!$U$42,FALSE))</f>
        <v>0.23566898430203095</v>
      </c>
      <c r="D25" s="2">
        <f>VLOOKUP($B25,'[1]Dati finali'!$B$4:$O$40,'[1]Dati finali'!C$42,FALSE)</f>
        <v>0.37200000000000005</v>
      </c>
      <c r="E25" s="5">
        <f>VLOOKUP($B25,'[1]Dati finali'!$B$4:$O$40,'[1]Dati finali'!E$42,FALSE)</f>
        <v>0.15589999999999998</v>
      </c>
      <c r="F25" s="5">
        <f>VLOOKUP($B25,'[1]Dati finali'!$B$4:$O$40,'[1]Dati finali'!G$42,FALSE)</f>
        <v>1.4736842105263159</v>
      </c>
      <c r="G25" s="2">
        <f>VLOOKUP($B25,'[1]Dati finali'!$B$4:$O$40,'[1]Dati finali'!H$42,FALSE)</f>
        <v>0.12103298611111112</v>
      </c>
      <c r="H25" s="4">
        <f>VLOOKUP($B25,'[1]Dati finali'!$B$4:$O$40,'[1]Dati finali'!I$42,FALSE)</f>
        <v>0.91076999999999997</v>
      </c>
      <c r="I25">
        <f>VLOOKUP($B25,'[1]Dati finali'!$B$4:$O$40,'[1]Dati finali'!J$42,FALSE)</f>
        <v>46055.498481981653</v>
      </c>
      <c r="J25">
        <f>VLOOKUP($B25,'[1]Dati finali'!$B$4:$O$40,'[1]Dati finali'!K$42,FALSE)</f>
        <v>36</v>
      </c>
      <c r="K25" s="7">
        <f>VLOOKUP($B25,'[1]Dati finali'!$B$4:$O$40,'[1]Dati finali'!L$42,FALSE)</f>
        <v>5816.8789630000001</v>
      </c>
    </row>
    <row r="26" spans="2:11" x14ac:dyDescent="0.35">
      <c r="B26" t="s">
        <v>13</v>
      </c>
      <c r="C26" s="14">
        <f>LN(VLOOKUP($B26,'[1]Dati finali'!$B$4:$V$40,'[1]Dati finali'!$U$42,FALSE))</f>
        <v>0.31658673345710603</v>
      </c>
      <c r="D26" s="2">
        <f>VLOOKUP($B26,'[1]Dati finali'!$B$4:$O$40,'[1]Dati finali'!C$42,FALSE)</f>
        <v>0.35200000000000004</v>
      </c>
      <c r="E26" s="5">
        <f>VLOOKUP($B26,'[1]Dati finali'!$B$4:$O$40,'[1]Dati finali'!E$42,FALSE)</f>
        <v>0.17230000000000001</v>
      </c>
      <c r="F26" s="5">
        <f>VLOOKUP($B26,'[1]Dati finali'!$B$4:$O$40,'[1]Dati finali'!G$42,FALSE)</f>
        <v>1.2192982456140351</v>
      </c>
      <c r="G26" s="2">
        <f>VLOOKUP($B26,'[1]Dati finali'!$B$4:$O$40,'[1]Dati finali'!H$42,FALSE)</f>
        <v>0.17483279395900755</v>
      </c>
      <c r="H26" s="4">
        <f>VLOOKUP($B26,'[1]Dati finali'!$B$4:$O$40,'[1]Dati finali'!I$42,FALSE)</f>
        <v>0.80180000000000007</v>
      </c>
      <c r="I26">
        <f>VLOOKUP($B26,'[1]Dati finali'!$B$4:$O$40,'[1]Dati finali'!J$42,FALSE)</f>
        <v>37588.058140447843</v>
      </c>
      <c r="J26">
        <f>VLOOKUP($B26,'[1]Dati finali'!$B$4:$O$40,'[1]Dati finali'!K$42,FALSE)</f>
        <v>10</v>
      </c>
      <c r="K26" s="7">
        <f>VLOOKUP($B26,'[1]Dati finali'!$B$4:$O$40,'[1]Dati finali'!L$42,FALSE)</f>
        <v>5422.6711299999997</v>
      </c>
    </row>
    <row r="27" spans="2:11" x14ac:dyDescent="0.35">
      <c r="B27" t="s">
        <v>12</v>
      </c>
      <c r="C27" s="14">
        <f>LN(VLOOKUP($B27,'[1]Dati finali'!$B$4:$V$40,'[1]Dati finali'!$U$42,FALSE))</f>
        <v>-1.446747169002591</v>
      </c>
      <c r="D27" s="2">
        <f>VLOOKUP($B27,'[1]Dati finali'!$B$4:$O$40,'[1]Dati finali'!C$42,FALSE)</f>
        <v>0.43700000000000006</v>
      </c>
      <c r="E27" s="5">
        <f>VLOOKUP($B27,'[1]Dati finali'!$B$4:$O$40,'[1]Dati finali'!E$42,FALSE)</f>
        <v>0.15899999999999997</v>
      </c>
      <c r="F27" s="5">
        <f>VLOOKUP($B27,'[1]Dati finali'!$B$4:$O$40,'[1]Dati finali'!G$42,FALSE)</f>
        <v>1.2719298245614037</v>
      </c>
      <c r="G27" s="2">
        <f>VLOOKUP($B27,'[1]Dati finali'!$B$4:$O$40,'[1]Dati finali'!H$42,FALSE)</f>
        <v>0.4419622093023256</v>
      </c>
      <c r="H27" s="4">
        <f>VLOOKUP($B27,'[1]Dati finali'!$B$4:$O$40,'[1]Dati finali'!I$42,FALSE)</f>
        <v>0.85325000000000006</v>
      </c>
      <c r="I27">
        <f>VLOOKUP($B27,'[1]Dati finali'!$B$4:$O$40,'[1]Dati finali'!J$42,FALSE)</f>
        <v>39356.000800448739</v>
      </c>
      <c r="J27">
        <f>VLOOKUP($B27,'[1]Dati finali'!$B$4:$O$40,'[1]Dati finali'!K$42,FALSE)</f>
        <v>1</v>
      </c>
      <c r="K27" s="7">
        <f>VLOOKUP($B27,'[1]Dati finali'!$B$4:$O$40,'[1]Dati finali'!L$42,FALSE)</f>
        <v>6690.428715</v>
      </c>
    </row>
    <row r="28" spans="2:11" x14ac:dyDescent="0.35">
      <c r="B28" t="s">
        <v>1</v>
      </c>
      <c r="C28" s="14">
        <f>LN(VLOOKUP($B28,'[1]Dati finali'!$B$4:$V$40,'[1]Dati finali'!$U$42,FALSE))</f>
        <v>0.20929646567866106</v>
      </c>
      <c r="D28" s="2">
        <f>VLOOKUP($B28,'[1]Dati finali'!$B$4:$O$40,'[1]Dati finali'!C$42,FALSE)</f>
        <v>0.46356799999999998</v>
      </c>
      <c r="E28" s="5">
        <f>VLOOKUP($B28,'[1]Dati finali'!$B$4:$O$40,'[1]Dati finali'!E$42,FALSE)</f>
        <v>0.129</v>
      </c>
      <c r="F28" s="5">
        <f>VLOOKUP($B28,'[1]Dati finali'!$B$4:$O$40,'[1]Dati finali'!G$42,FALSE)</f>
        <v>0.6228070175438597</v>
      </c>
      <c r="G28" s="2">
        <f>VLOOKUP($B28,'[1]Dati finali'!$B$4:$O$40,'[1]Dati finali'!H$42,FALSE)</f>
        <v>0.14652498907518571</v>
      </c>
      <c r="H28" s="4">
        <f>VLOOKUP($B28,'[1]Dati finali'!$B$4:$O$40,'[1]Dati finali'!I$42,FALSE)</f>
        <v>0.82058000000000009</v>
      </c>
      <c r="I28">
        <f>VLOOKUP($B28,'[1]Dati finali'!$B$4:$O$40,'[1]Dati finali'!J$42,FALSE)</f>
        <v>52220.756109073707</v>
      </c>
      <c r="J28">
        <f>VLOOKUP($B28,'[1]Dati finali'!$B$4:$O$40,'[1]Dati finali'!K$42,FALSE)</f>
        <v>26</v>
      </c>
      <c r="K28" s="7">
        <f>VLOOKUP($B28,'[1]Dati finali'!$B$4:$O$40,'[1]Dati finali'!L$42,FALSE)</f>
        <v>4499.1513709999999</v>
      </c>
    </row>
    <row r="29" spans="2:11" x14ac:dyDescent="0.35">
      <c r="B29" t="s">
        <v>14</v>
      </c>
      <c r="C29" s="14">
        <f>LN(VLOOKUP($B29,'[1]Dati finali'!$B$4:$V$40,'[1]Dati finali'!$U$42,FALSE))</f>
        <v>-0.23204086643422855</v>
      </c>
      <c r="D29" s="2">
        <f>VLOOKUP($B29,'[1]Dati finali'!$B$4:$O$40,'[1]Dati finali'!C$42,FALSE)</f>
        <v>0.28600000000000003</v>
      </c>
      <c r="E29" s="5">
        <f>VLOOKUP($B29,'[1]Dati finali'!$B$4:$O$40,'[1]Dati finali'!E$42,FALSE)</f>
        <v>0.30480000000000002</v>
      </c>
      <c r="F29" s="5">
        <f>VLOOKUP($B29,'[1]Dati finali'!$B$4:$O$40,'[1]Dati finali'!G$42,FALSE)</f>
        <v>1.2192982456140351</v>
      </c>
      <c r="G29" s="2">
        <f>VLOOKUP($B29,'[1]Dati finali'!$B$4:$O$40,'[1]Dati finali'!H$42,FALSE)</f>
        <v>0.29015868125096289</v>
      </c>
      <c r="H29" s="4">
        <f>VLOOKUP($B29,'[1]Dati finali'!$B$4:$O$40,'[1]Dati finali'!I$42,FALSE)</f>
        <v>0.77260999999999991</v>
      </c>
      <c r="I29">
        <f>VLOOKUP($B29,'[1]Dati finali'!$B$4:$O$40,'[1]Dati finali'!J$42,FALSE)</f>
        <v>44420.07979267578</v>
      </c>
      <c r="J29">
        <f>VLOOKUP($B29,'[1]Dati finali'!$B$4:$O$40,'[1]Dati finali'!K$42,FALSE)</f>
        <v>30</v>
      </c>
      <c r="K29" s="7">
        <f>VLOOKUP($B29,'[1]Dati finali'!$B$4:$O$40,'[1]Dati finali'!L$42,FALSE)</f>
        <v>5829.8341499999997</v>
      </c>
    </row>
    <row r="30" spans="2:11" x14ac:dyDescent="0.35">
      <c r="B30" t="s">
        <v>34</v>
      </c>
      <c r="C30" s="14">
        <f>LN(VLOOKUP($B30,'[1]Dati finali'!$B$4:$V$40,'[1]Dati finali'!$U$42,FALSE))</f>
        <v>-0.36476963950207497</v>
      </c>
      <c r="D30" s="2">
        <f>VLOOKUP($B30,'[1]Dati finali'!$B$4:$O$40,'[1]Dati finali'!C$42,FALSE)</f>
        <v>0.42799999999999999</v>
      </c>
      <c r="E30" s="5">
        <f>VLOOKUP($B30,'[1]Dati finali'!$B$4:$O$40,'[1]Dati finali'!E$42,FALSE)</f>
        <v>0.18109999999999998</v>
      </c>
      <c r="F30" s="5">
        <f>VLOOKUP($B30,'[1]Dati finali'!$B$4:$O$40,'[1]Dati finali'!G$42,FALSE)</f>
        <v>1.2807017543859649</v>
      </c>
      <c r="G30" s="2">
        <f>VLOOKUP($B30,'[1]Dati finali'!$B$4:$O$40,'[1]Dati finali'!H$42,FALSE)</f>
        <v>0.24521508544490278</v>
      </c>
      <c r="H30" s="4">
        <f>VLOOKUP($B30,'[1]Dati finali'!$B$4:$O$40,'[1]Dati finali'!I$42,FALSE)</f>
        <v>0.83143</v>
      </c>
      <c r="I30">
        <f>VLOOKUP($B30,'[1]Dati finali'!$B$4:$O$40,'[1]Dati finali'!J$42,FALSE)</f>
        <v>37955.073294435715</v>
      </c>
      <c r="J30">
        <f>VLOOKUP($B30,'[1]Dati finali'!$B$4:$O$40,'[1]Dati finali'!K$42,FALSE)</f>
        <v>12</v>
      </c>
      <c r="K30" s="7">
        <f>VLOOKUP($B30,'[1]Dati finali'!$B$4:$O$40,'[1]Dati finali'!L$42,FALSE)</f>
        <v>5729.8941359999999</v>
      </c>
    </row>
    <row r="31" spans="2:11" x14ac:dyDescent="0.35">
      <c r="B31" t="s">
        <v>5</v>
      </c>
      <c r="C31" s="14">
        <f>LN(VLOOKUP($B31,'[1]Dati finali'!$B$4:$V$40,'[1]Dati finali'!$U$42,FALSE))</f>
        <v>0.4672513587508923</v>
      </c>
      <c r="D31" s="2">
        <f>VLOOKUP($B31,'[1]Dati finali'!$B$4:$O$40,'[1]Dati finali'!C$42,FALSE)</f>
        <v>0.32400000000000001</v>
      </c>
      <c r="E31" s="5">
        <f>VLOOKUP($B31,'[1]Dati finali'!$B$4:$O$40,'[1]Dati finali'!E$42,FALSE)</f>
        <v>0.19640000000000002</v>
      </c>
      <c r="F31" s="5">
        <f>VLOOKUP($B31,'[1]Dati finali'!$B$4:$O$40,'[1]Dati finali'!G$42,FALSE)</f>
        <v>1.0526315789473684</v>
      </c>
      <c r="G31" s="2">
        <f>VLOOKUP($B31,'[1]Dati finali'!$B$4:$O$40,'[1]Dati finali'!H$42,FALSE)</f>
        <v>0.74774668630338736</v>
      </c>
      <c r="H31" s="4">
        <f>VLOOKUP($B31,'[1]Dati finali'!$B$4:$O$40,'[1]Dati finali'!I$42,FALSE)</f>
        <v>0.58094000000000001</v>
      </c>
      <c r="I31">
        <f>VLOOKUP($B31,'[1]Dati finali'!$B$4:$O$40,'[1]Dati finali'!J$42,FALSE)</f>
        <v>45962.942412958422</v>
      </c>
      <c r="J31">
        <f>VLOOKUP($B31,'[1]Dati finali'!$B$4:$O$40,'[1]Dati finali'!K$42,FALSE)</f>
        <v>18</v>
      </c>
      <c r="K31" s="7">
        <f>VLOOKUP($B31,'[1]Dati finali'!$B$4:$O$40,'[1]Dati finali'!L$42,FALSE)</f>
        <v>5352.3429720000004</v>
      </c>
    </row>
    <row r="32" spans="2:11" x14ac:dyDescent="0.35">
      <c r="B32" t="s">
        <v>33</v>
      </c>
      <c r="C32" s="14">
        <f>LN(VLOOKUP($B32,'[1]Dati finali'!$B$4:$V$40,'[1]Dati finali'!$U$42,FALSE))</f>
        <v>0.44786192775714179</v>
      </c>
      <c r="D32" s="2">
        <f>VLOOKUP($B32,'[1]Dati finali'!$B$4:$O$40,'[1]Dati finali'!C$42,FALSE)</f>
        <v>0.42599999999999999</v>
      </c>
      <c r="E32" s="5">
        <f>VLOOKUP($B32,'[1]Dati finali'!$B$4:$O$40,'[1]Dati finali'!E$42,FALSE)</f>
        <v>0.17543859649122809</v>
      </c>
      <c r="F32" s="5">
        <f>VLOOKUP($B32,'[1]Dati finali'!$B$4:$O$40,'[1]Dati finali'!G$42,FALSE)</f>
        <v>1.2719298245614037</v>
      </c>
      <c r="G32" s="2">
        <f>VLOOKUP($B32,'[1]Dati finali'!$B$4:$O$40,'[1]Dati finali'!H$42,FALSE)</f>
        <v>0.56096439169139467</v>
      </c>
      <c r="H32" s="4">
        <f>VLOOKUP($B32,'[1]Dati finali'!$B$4:$O$40,'[1]Dati finali'!I$42,FALSE)</f>
        <v>0.73760999999999999</v>
      </c>
      <c r="I32">
        <f>VLOOKUP($B32,'[1]Dati finali'!$B$4:$O$40,'[1]Dati finali'!J$42,FALSE)</f>
        <v>56765.024125018397</v>
      </c>
      <c r="J32">
        <f>VLOOKUP($B32,'[1]Dati finali'!$B$4:$O$40,'[1]Dati finali'!K$42,FALSE)</f>
        <v>16</v>
      </c>
      <c r="K32" s="7">
        <f>VLOOKUP($B32,'[1]Dati finali'!$B$4:$O$40,'[1]Dati finali'!L$42,FALSE)</f>
        <v>5213.5373970000001</v>
      </c>
    </row>
    <row r="33" spans="2:11" x14ac:dyDescent="0.35">
      <c r="B33" t="s">
        <v>6</v>
      </c>
      <c r="C33" s="14">
        <f>LN(VLOOKUP($B33,'[1]Dati finali'!$B$4:$V$40,'[1]Dati finali'!$U$42,FALSE))</f>
        <v>-0.26910231551282171</v>
      </c>
      <c r="D33" s="2">
        <f>VLOOKUP($B33,'[1]Dati finali'!$B$4:$O$40,'[1]Dati finali'!C$42,FALSE)</f>
        <v>0.40299999999999997</v>
      </c>
      <c r="E33" s="5">
        <f>VLOOKUP($B33,'[1]Dati finali'!$B$4:$O$40,'[1]Dati finali'!E$42,FALSE)</f>
        <v>0.2838</v>
      </c>
      <c r="F33" s="5">
        <f>VLOOKUP($B33,'[1]Dati finali'!$B$4:$O$40,'[1]Dati finali'!G$42,FALSE)</f>
        <v>1.2543859649122808</v>
      </c>
      <c r="G33" s="2">
        <f>VLOOKUP($B33,'[1]Dati finali'!$B$4:$O$40,'[1]Dati finali'!H$42,FALSE)</f>
        <v>0.16570760233918128</v>
      </c>
      <c r="H33" s="4">
        <f>VLOOKUP($B33,'[1]Dati finali'!$B$4:$O$40,'[1]Dati finali'!I$42,FALSE)</f>
        <v>0.97960999999999998</v>
      </c>
      <c r="I33">
        <f>VLOOKUP($B33,'[1]Dati finali'!$B$4:$O$40,'[1]Dati finali'!J$42,FALSE)</f>
        <v>41965.08520658395</v>
      </c>
      <c r="J33">
        <f>VLOOKUP($B33,'[1]Dati finali'!$B$4:$O$40,'[1]Dati finali'!K$42,FALSE)</f>
        <v>41</v>
      </c>
      <c r="K33" s="7">
        <f>VLOOKUP($B33,'[1]Dati finali'!$B$4:$O$40,'[1]Dati finali'!L$42,FALSE)</f>
        <v>5646.6107910000001</v>
      </c>
    </row>
    <row r="34" spans="2:11" x14ac:dyDescent="0.35">
      <c r="B34" t="s">
        <v>22</v>
      </c>
      <c r="C34" s="14">
        <f>LN(VLOOKUP($B34,'[1]Dati finali'!$B$4:$V$40,'[1]Dati finali'!$U$42,FALSE))</f>
        <v>0.60432356031880541</v>
      </c>
      <c r="D34" s="2">
        <f>VLOOKUP($B34,'[1]Dati finali'!$B$4:$O$40,'[1]Dati finali'!C$42,FALSE)</f>
        <v>0.39899999999999997</v>
      </c>
      <c r="E34" s="5">
        <f>VLOOKUP($B34,'[1]Dati finali'!$B$4:$O$40,'[1]Dati finali'!E$42,FALSE)</f>
        <v>0.16165000000000002</v>
      </c>
      <c r="F34" s="5">
        <f>VLOOKUP($B34,'[1]Dati finali'!$B$4:$O$40,'[1]Dati finali'!G$42,FALSE)</f>
        <v>1.0438596491228072</v>
      </c>
      <c r="G34" s="2">
        <f>VLOOKUP($B34,'[1]Dati finali'!$B$4:$O$40,'[1]Dati finali'!H$42,FALSE)</f>
        <v>0.19813043478260869</v>
      </c>
      <c r="H34" s="4">
        <f>VLOOKUP($B34,'[1]Dati finali'!$B$4:$O$40,'[1]Dati finali'!I$42,FALSE)</f>
        <v>0.90727000000000002</v>
      </c>
      <c r="I34">
        <f>VLOOKUP($B34,'[1]Dati finali'!$B$4:$O$40,'[1]Dati finali'!J$42,FALSE)</f>
        <v>91004.175298679198</v>
      </c>
      <c r="J34">
        <f>VLOOKUP($B34,'[1]Dati finali'!$B$4:$O$40,'[1]Dati finali'!K$42,FALSE)</f>
        <v>20</v>
      </c>
      <c r="K34" s="7">
        <f>VLOOKUP($B34,'[1]Dati finali'!$B$4:$O$40,'[1]Dati finali'!L$42,FALSE)</f>
        <v>5509.6559569999999</v>
      </c>
    </row>
    <row r="35" spans="2:11" x14ac:dyDescent="0.35">
      <c r="B35" t="s">
        <v>32</v>
      </c>
      <c r="C35" s="14">
        <f>LN(VLOOKUP($B35,'[1]Dati finali'!$B$4:$V$40,'[1]Dati finali'!$U$42,FALSE))</f>
        <v>0.20140017663497195</v>
      </c>
      <c r="D35" s="2">
        <f>VLOOKUP($B35,'[1]Dati finali'!$B$4:$O$40,'[1]Dati finali'!C$42,FALSE)</f>
        <v>0.41899999999999998</v>
      </c>
      <c r="E35" s="5">
        <f>VLOOKUP($B35,'[1]Dati finali'!$B$4:$O$40,'[1]Dati finali'!E$42,FALSE)</f>
        <v>0.19645000000000001</v>
      </c>
      <c r="F35" s="5">
        <f>VLOOKUP($B35,'[1]Dati finali'!$B$4:$O$40,'[1]Dati finali'!G$42,FALSE)</f>
        <v>1.2456140350877194</v>
      </c>
      <c r="G35" s="2">
        <f>VLOOKUP($B35,'[1]Dati finali'!$B$4:$O$40,'[1]Dati finali'!H$42,FALSE)</f>
        <v>0.57096156310057655</v>
      </c>
      <c r="H35" s="4">
        <f>VLOOKUP($B35,'[1]Dati finali'!$B$4:$O$40,'[1]Dati finali'!I$42,FALSE)</f>
        <v>0.87146000000000001</v>
      </c>
      <c r="I35">
        <f>VLOOKUP($B35,'[1]Dati finali'!$B$4:$O$40,'[1]Dati finali'!J$42,FALSE)</f>
        <v>44042.249785595603</v>
      </c>
      <c r="J35">
        <f>VLOOKUP($B35,'[1]Dati finali'!$B$4:$O$40,'[1]Dati finali'!K$42,FALSE)</f>
        <v>3</v>
      </c>
      <c r="K35" s="7">
        <f>VLOOKUP($B35,'[1]Dati finali'!$B$4:$O$40,'[1]Dati finali'!L$42,FALSE)</f>
        <v>6588.63796</v>
      </c>
    </row>
    <row r="36" spans="2:11" x14ac:dyDescent="0.35">
      <c r="B36" t="s">
        <v>17</v>
      </c>
      <c r="C36" s="14">
        <f>LN(VLOOKUP($B36,'[1]Dati finali'!$B$4:$V$40,'[1]Dati finali'!$U$42,FALSE))</f>
        <v>1.7205716303647232</v>
      </c>
      <c r="D36" s="2">
        <f>VLOOKUP($B36,'[1]Dati finali'!$B$4:$O$40,'[1]Dati finali'!C$42,FALSE)</f>
        <v>0.42499999999999999</v>
      </c>
      <c r="E36" s="5">
        <f>VLOOKUP($B36,'[1]Dati finali'!$B$4:$O$40,'[1]Dati finali'!E$42,FALSE)</f>
        <v>0.15579999999999999</v>
      </c>
      <c r="F36" s="5">
        <f>VLOOKUP($B36,'[1]Dati finali'!$B$4:$O$40,'[1]Dati finali'!G$42,FALSE)</f>
        <v>1.4824561403508774</v>
      </c>
      <c r="G36" s="2">
        <f>VLOOKUP($B36,'[1]Dati finali'!$B$4:$O$40,'[1]Dati finali'!H$42,FALSE)</f>
        <v>0.99986000000000008</v>
      </c>
      <c r="H36" s="4">
        <f>VLOOKUP($B36,'[1]Dati finali'!$B$4:$O$40,'[1]Dati finali'!I$42,FALSE)</f>
        <v>0.93772999999999995</v>
      </c>
      <c r="I36">
        <f>VLOOKUP($B36,'[1]Dati finali'!$B$4:$O$40,'[1]Dati finali'!J$42,FALSE)</f>
        <v>46625.174468334641</v>
      </c>
      <c r="J36">
        <f>VLOOKUP($B36,'[1]Dati finali'!$B$4:$O$40,'[1]Dati finali'!K$42,FALSE)</f>
        <v>2</v>
      </c>
      <c r="K36" s="7">
        <f>VLOOKUP($B36,'[1]Dati finali'!$B$4:$O$40,'[1]Dati finali'!L$42,FALSE)</f>
        <v>7125.3528500000002</v>
      </c>
    </row>
    <row r="37" spans="2:11" x14ac:dyDescent="0.35">
      <c r="B37" t="s">
        <v>25</v>
      </c>
      <c r="C37" s="14">
        <f>LN(VLOOKUP($B37,'[1]Dati finali'!$B$4:$V$40,'[1]Dati finali'!$U$42,FALSE))</f>
        <v>3.016357251758214</v>
      </c>
      <c r="D37" s="2">
        <f>VLOOKUP($B37,'[1]Dati finali'!$B$4:$O$40,'[1]Dati finali'!C$42,FALSE)</f>
        <v>0.43200000000000005</v>
      </c>
      <c r="E37" s="5">
        <f>VLOOKUP($B37,'[1]Dati finali'!$B$4:$O$40,'[1]Dati finali'!E$42,FALSE)</f>
        <v>0.16239999999999999</v>
      </c>
      <c r="F37" s="5">
        <f>VLOOKUP($B37,'[1]Dati finali'!$B$4:$O$40,'[1]Dati finali'!G$42,FALSE)</f>
        <v>1.56140350877193</v>
      </c>
      <c r="G37" s="2">
        <f>VLOOKUP($B37,'[1]Dati finali'!$B$4:$O$40,'[1]Dati finali'!H$42,FALSE)</f>
        <v>0.97569731543624161</v>
      </c>
      <c r="H37" s="4">
        <f>VLOOKUP($B37,'[1]Dati finali'!$B$4:$O$40,'[1]Dati finali'!I$42,FALSE)</f>
        <v>0.81870999999999994</v>
      </c>
      <c r="I37">
        <f>VLOOKUP($B37,'[1]Dati finali'!$B$4:$O$40,'[1]Dati finali'!J$42,FALSE)</f>
        <v>53872.17663996949</v>
      </c>
      <c r="J37">
        <f>VLOOKUP($B37,'[1]Dati finali'!$B$4:$O$40,'[1]Dati finali'!K$42,FALSE)</f>
        <v>17</v>
      </c>
      <c r="K37" s="7">
        <f>VLOOKUP($B37,'[1]Dati finali'!$B$4:$O$40,'[1]Dati finali'!L$42,FALSE)</f>
        <v>6653.4138949999997</v>
      </c>
    </row>
    <row r="41" spans="2:11" x14ac:dyDescent="0.35">
      <c r="B41" t="s">
        <v>46</v>
      </c>
    </row>
    <row r="42" spans="2:11" ht="15" thickBot="1" x14ac:dyDescent="0.4"/>
    <row r="43" spans="2:11" x14ac:dyDescent="0.35">
      <c r="B43" s="10" t="s">
        <v>47</v>
      </c>
      <c r="C43" s="10"/>
    </row>
    <row r="44" spans="2:11" x14ac:dyDescent="0.35">
      <c r="B44" t="s">
        <v>48</v>
      </c>
      <c r="C44">
        <v>0.78325778957390879</v>
      </c>
    </row>
    <row r="45" spans="2:11" x14ac:dyDescent="0.35">
      <c r="B45" t="s">
        <v>49</v>
      </c>
      <c r="C45">
        <v>0.61349276492820559</v>
      </c>
    </row>
    <row r="46" spans="2:11" x14ac:dyDescent="0.35">
      <c r="B46" t="s">
        <v>50</v>
      </c>
      <c r="C46">
        <v>0.48981044970523141</v>
      </c>
    </row>
    <row r="47" spans="2:11" x14ac:dyDescent="0.35">
      <c r="B47" t="s">
        <v>51</v>
      </c>
      <c r="C47">
        <v>1.1397586598604532</v>
      </c>
    </row>
    <row r="48" spans="2:11"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51.548689321839419</v>
      </c>
      <c r="E52">
        <v>6.4435861652299273</v>
      </c>
      <c r="F52">
        <v>4.9602302788575887</v>
      </c>
      <c r="G52">
        <v>9.3000057957102621E-4</v>
      </c>
    </row>
    <row r="53" spans="2:10" x14ac:dyDescent="0.35">
      <c r="B53" t="s">
        <v>55</v>
      </c>
      <c r="C53">
        <v>25</v>
      </c>
      <c r="D53">
        <v>32.476245068172403</v>
      </c>
      <c r="E53">
        <v>1.2990498027268962</v>
      </c>
    </row>
    <row r="54" spans="2:10" ht="15" thickBot="1" x14ac:dyDescent="0.4">
      <c r="B54" s="8" t="s">
        <v>56</v>
      </c>
      <c r="C54" s="8">
        <v>33</v>
      </c>
      <c r="D54" s="8">
        <v>84.024934390011822</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-8.5413692247417465</v>
      </c>
      <c r="D57">
        <v>2.0589100487666006</v>
      </c>
      <c r="E57">
        <v>-4.1484907171435159</v>
      </c>
      <c r="F57">
        <v>3.3807836832012403E-4</v>
      </c>
      <c r="G57">
        <v>-12.781773846827733</v>
      </c>
      <c r="H57">
        <v>-4.3009646026557604</v>
      </c>
      <c r="I57">
        <v>-12.781773846827733</v>
      </c>
      <c r="J57">
        <v>-4.3009646026557604</v>
      </c>
    </row>
    <row r="58" spans="2:10" x14ac:dyDescent="0.35">
      <c r="B58" t="s">
        <v>35</v>
      </c>
      <c r="C58">
        <v>1.3723250208846458</v>
      </c>
      <c r="D58">
        <v>2.575865657285719</v>
      </c>
      <c r="E58">
        <v>0.53276265282045543</v>
      </c>
      <c r="F58">
        <v>0.5989020812880923</v>
      </c>
      <c r="G58">
        <v>-3.9327696070085052</v>
      </c>
      <c r="H58">
        <v>6.6774196487777973</v>
      </c>
      <c r="I58">
        <v>-3.9327696070085052</v>
      </c>
      <c r="J58">
        <v>6.6774196487777973</v>
      </c>
    </row>
    <row r="59" spans="2:10" x14ac:dyDescent="0.35">
      <c r="B59" t="s">
        <v>37</v>
      </c>
      <c r="C59">
        <v>0.62159535987193004</v>
      </c>
      <c r="D59">
        <v>4.1671817822508057</v>
      </c>
      <c r="E59">
        <v>0.14916444550594812</v>
      </c>
      <c r="F59">
        <v>0.88262065379879562</v>
      </c>
      <c r="G59">
        <v>-7.9608761770048018</v>
      </c>
      <c r="H59">
        <v>9.2040668967486621</v>
      </c>
      <c r="I59">
        <v>-7.9608761770048018</v>
      </c>
      <c r="J59">
        <v>9.2040668967486621</v>
      </c>
    </row>
    <row r="60" spans="2:10" x14ac:dyDescent="0.35">
      <c r="B60" t="s">
        <v>39</v>
      </c>
      <c r="C60">
        <v>1.0572050009811984</v>
      </c>
      <c r="D60">
        <v>1.336510148663351</v>
      </c>
      <c r="E60">
        <v>0.791019059629673</v>
      </c>
      <c r="F60">
        <v>0.43637343756806435</v>
      </c>
      <c r="G60">
        <v>-1.6953891763370144</v>
      </c>
      <c r="H60">
        <v>3.8097991782994112</v>
      </c>
      <c r="I60">
        <v>-1.6953891763370144</v>
      </c>
      <c r="J60">
        <v>3.8097991782994112</v>
      </c>
    </row>
    <row r="61" spans="2:10" x14ac:dyDescent="0.35">
      <c r="B61" t="s">
        <v>40</v>
      </c>
      <c r="C61">
        <v>2.3746132725505653</v>
      </c>
      <c r="D61">
        <v>0.97942742441031194</v>
      </c>
      <c r="E61">
        <v>2.4244913031511843</v>
      </c>
      <c r="F61" s="17">
        <v>2.2892075173416897E-2</v>
      </c>
      <c r="G61">
        <v>0.35744473235366181</v>
      </c>
      <c r="H61">
        <v>4.3917818127474693</v>
      </c>
      <c r="I61">
        <v>0.35744473235366181</v>
      </c>
      <c r="J61">
        <v>4.3917818127474693</v>
      </c>
    </row>
    <row r="62" spans="2:10" x14ac:dyDescent="0.35">
      <c r="B62" t="s">
        <v>41</v>
      </c>
      <c r="C62">
        <v>3.2794535404551439</v>
      </c>
      <c r="D62">
        <v>2.0083098244083</v>
      </c>
      <c r="E62">
        <v>1.632942039419319</v>
      </c>
      <c r="F62">
        <v>0.11501437150016515</v>
      </c>
      <c r="G62">
        <v>-0.85673796878695541</v>
      </c>
      <c r="H62">
        <v>7.4156450496972433</v>
      </c>
      <c r="I62">
        <v>-0.85673796878695541</v>
      </c>
      <c r="J62">
        <v>7.4156450496972433</v>
      </c>
    </row>
    <row r="63" spans="2:10" x14ac:dyDescent="0.35">
      <c r="B63" t="s">
        <v>42</v>
      </c>
      <c r="C63">
        <v>4.3233571539969409E-5</v>
      </c>
      <c r="D63">
        <v>1.7272469629518884E-5</v>
      </c>
      <c r="E63">
        <v>2.5030335827647168</v>
      </c>
      <c r="F63" s="17">
        <v>1.921180052462864E-2</v>
      </c>
      <c r="G63">
        <v>7.660254436714798E-6</v>
      </c>
      <c r="H63">
        <v>7.880688864322402E-5</v>
      </c>
      <c r="I63">
        <v>7.660254436714798E-6</v>
      </c>
      <c r="J63">
        <v>7.880688864322402E-5</v>
      </c>
    </row>
    <row r="64" spans="2:10" x14ac:dyDescent="0.35">
      <c r="B64" t="s">
        <v>43</v>
      </c>
      <c r="C64">
        <v>1.7869578176389327E-2</v>
      </c>
      <c r="D64">
        <v>1.1297581307970123E-2</v>
      </c>
      <c r="E64">
        <v>1.5817171560237275</v>
      </c>
      <c r="F64">
        <v>0.12628448805522333</v>
      </c>
      <c r="G64">
        <v>-5.3982260802401677E-3</v>
      </c>
      <c r="H64">
        <v>4.1137382433018822E-2</v>
      </c>
      <c r="I64">
        <v>-5.3982260802401677E-3</v>
      </c>
      <c r="J64">
        <v>4.1137382433018822E-2</v>
      </c>
    </row>
    <row r="65" spans="2:10" ht="15" thickBot="1" x14ac:dyDescent="0.4">
      <c r="B65" s="8" t="s">
        <v>45</v>
      </c>
      <c r="C65" s="8">
        <v>8.3712284276847533E-5</v>
      </c>
      <c r="D65" s="8">
        <v>2.8557564170144251E-4</v>
      </c>
      <c r="E65" s="8">
        <v>0.29313524002990859</v>
      </c>
      <c r="F65" s="8">
        <v>0.77183827345885803</v>
      </c>
      <c r="G65" s="8">
        <v>-5.0444175953453564E-4</v>
      </c>
      <c r="H65" s="8">
        <v>6.7186632808823065E-4</v>
      </c>
      <c r="I65" s="8">
        <v>-5.0444175953453564E-4</v>
      </c>
      <c r="J65" s="8">
        <v>6.7186632808823065E-4</v>
      </c>
    </row>
    <row r="69" spans="2:10" x14ac:dyDescent="0.35">
      <c r="B69" t="s">
        <v>70</v>
      </c>
    </row>
    <row r="70" spans="2:10" ht="15" thickBot="1" x14ac:dyDescent="0.4"/>
    <row r="71" spans="2:10" x14ac:dyDescent="0.35">
      <c r="B71" s="9" t="s">
        <v>71</v>
      </c>
      <c r="C71" s="9" t="s">
        <v>107</v>
      </c>
      <c r="D71" s="9" t="s">
        <v>73</v>
      </c>
    </row>
    <row r="72" spans="2:10" x14ac:dyDescent="0.35">
      <c r="B72">
        <v>1</v>
      </c>
      <c r="C72">
        <v>-2.4683107229096581</v>
      </c>
      <c r="D72">
        <v>-1.9075156907320379</v>
      </c>
    </row>
    <row r="73" spans="2:10" x14ac:dyDescent="0.35">
      <c r="B73">
        <v>2</v>
      </c>
      <c r="C73">
        <v>-2.3625509608134294</v>
      </c>
      <c r="D73">
        <v>-1.5539001236218573</v>
      </c>
    </row>
    <row r="74" spans="2:10" x14ac:dyDescent="0.35">
      <c r="B74">
        <v>3</v>
      </c>
      <c r="C74">
        <v>-1.3059905407739003</v>
      </c>
      <c r="D74">
        <v>-1.6645020826609356</v>
      </c>
    </row>
    <row r="75" spans="2:10" x14ac:dyDescent="0.35">
      <c r="B75">
        <v>4</v>
      </c>
      <c r="C75">
        <v>-2.4833122598017487</v>
      </c>
      <c r="D75">
        <v>-1.3185125777738818</v>
      </c>
    </row>
    <row r="76" spans="2:10" x14ac:dyDescent="0.35">
      <c r="B76">
        <v>5</v>
      </c>
      <c r="C76">
        <v>-2.4144547994198957</v>
      </c>
      <c r="D76">
        <v>2.2695255170861324</v>
      </c>
    </row>
    <row r="77" spans="2:10" x14ac:dyDescent="0.35">
      <c r="B77">
        <v>6</v>
      </c>
      <c r="C77">
        <v>-1.3863365859016572</v>
      </c>
      <c r="D77">
        <v>-0.48070556206748405</v>
      </c>
    </row>
    <row r="78" spans="2:10" x14ac:dyDescent="0.35">
      <c r="B78">
        <v>7</v>
      </c>
      <c r="C78">
        <v>-2.0280491195388852</v>
      </c>
      <c r="D78">
        <v>-4.6055422036925808E-2</v>
      </c>
    </row>
    <row r="79" spans="2:10" x14ac:dyDescent="0.35">
      <c r="B79">
        <v>8</v>
      </c>
      <c r="C79">
        <v>-2.4915681422818561</v>
      </c>
      <c r="D79">
        <v>0.10466175399230826</v>
      </c>
    </row>
    <row r="80" spans="2:10" x14ac:dyDescent="0.35">
      <c r="B80">
        <v>9</v>
      </c>
      <c r="C80">
        <v>-1.0722389860611758</v>
      </c>
      <c r="D80">
        <v>-1.0353298153517332</v>
      </c>
    </row>
    <row r="81" spans="2:4" x14ac:dyDescent="0.35">
      <c r="B81">
        <v>10</v>
      </c>
      <c r="C81">
        <v>-1.9552760392469228</v>
      </c>
      <c r="D81">
        <v>-0.91292047793552622</v>
      </c>
    </row>
    <row r="82" spans="2:4" x14ac:dyDescent="0.35">
      <c r="B82">
        <v>11</v>
      </c>
      <c r="C82">
        <v>-1.3232508839539285</v>
      </c>
      <c r="D82">
        <v>8.5860496898242822E-2</v>
      </c>
    </row>
    <row r="83" spans="2:4" x14ac:dyDescent="0.35">
      <c r="B83">
        <v>12</v>
      </c>
      <c r="C83">
        <v>-2.4686502309165523</v>
      </c>
      <c r="D83">
        <v>0.35031436781149994</v>
      </c>
    </row>
    <row r="84" spans="2:4" x14ac:dyDescent="0.35">
      <c r="B84">
        <v>13</v>
      </c>
      <c r="C84">
        <v>-1.279315179027035</v>
      </c>
      <c r="D84">
        <v>-0.21949457678076567</v>
      </c>
    </row>
    <row r="85" spans="2:4" x14ac:dyDescent="0.35">
      <c r="B85">
        <v>14</v>
      </c>
      <c r="C85">
        <v>-0.13222447326137915</v>
      </c>
      <c r="D85">
        <v>-0.827285308484629</v>
      </c>
    </row>
    <row r="86" spans="2:4" x14ac:dyDescent="0.35">
      <c r="B86">
        <v>15</v>
      </c>
      <c r="C86">
        <v>0.46777953523117582</v>
      </c>
      <c r="D86">
        <v>1.5848783219400753E-2</v>
      </c>
    </row>
    <row r="87" spans="2:4" x14ac:dyDescent="0.35">
      <c r="B87">
        <v>16</v>
      </c>
      <c r="C87">
        <v>-2.4235292980410499</v>
      </c>
      <c r="D87">
        <v>1.3536531881437759</v>
      </c>
    </row>
    <row r="88" spans="2:4" x14ac:dyDescent="0.35">
      <c r="B88">
        <v>17</v>
      </c>
      <c r="C88">
        <v>-0.72235418099224358</v>
      </c>
      <c r="D88">
        <v>-3.760486816694808E-2</v>
      </c>
    </row>
    <row r="89" spans="2:4" x14ac:dyDescent="0.35">
      <c r="B89">
        <v>18</v>
      </c>
      <c r="C89">
        <v>-1.5668577584232277</v>
      </c>
      <c r="D89">
        <v>0.58625016944879849</v>
      </c>
    </row>
    <row r="90" spans="2:4" x14ac:dyDescent="0.35">
      <c r="B90">
        <v>19</v>
      </c>
      <c r="C90">
        <v>-2.0293165283287173</v>
      </c>
      <c r="D90">
        <v>1.6525787417731777</v>
      </c>
    </row>
    <row r="91" spans="2:4" x14ac:dyDescent="0.35">
      <c r="B91">
        <v>20</v>
      </c>
      <c r="C91">
        <v>-0.66290352056799873</v>
      </c>
      <c r="D91">
        <v>0.46959156728445339</v>
      </c>
    </row>
    <row r="92" spans="2:4" x14ac:dyDescent="0.35">
      <c r="B92">
        <v>21</v>
      </c>
      <c r="C92">
        <v>-0.10668017544741065</v>
      </c>
      <c r="D92">
        <v>-0.33422298982508486</v>
      </c>
    </row>
    <row r="93" spans="2:4" x14ac:dyDescent="0.35">
      <c r="B93">
        <v>22</v>
      </c>
      <c r="C93">
        <v>1.9655881277420129E-2</v>
      </c>
      <c r="D93">
        <v>0.21601310302461083</v>
      </c>
    </row>
    <row r="94" spans="2:4" x14ac:dyDescent="0.35">
      <c r="B94">
        <v>23</v>
      </c>
      <c r="C94">
        <v>-1.3598296425826768</v>
      </c>
      <c r="D94">
        <v>1.6764163760397828</v>
      </c>
    </row>
    <row r="95" spans="2:4" x14ac:dyDescent="0.35">
      <c r="B95">
        <v>24</v>
      </c>
      <c r="C95">
        <v>-0.37101477056989218</v>
      </c>
      <c r="D95">
        <v>-1.0757323984326987</v>
      </c>
    </row>
    <row r="96" spans="2:4" x14ac:dyDescent="0.35">
      <c r="B96">
        <v>25</v>
      </c>
      <c r="C96">
        <v>-1.028655528125541</v>
      </c>
      <c r="D96">
        <v>1.2379519938042021</v>
      </c>
    </row>
    <row r="97" spans="2:4" x14ac:dyDescent="0.35">
      <c r="B97">
        <v>26</v>
      </c>
      <c r="C97">
        <v>-0.50306576812250914</v>
      </c>
      <c r="D97">
        <v>0.27102490168828058</v>
      </c>
    </row>
    <row r="98" spans="2:4" x14ac:dyDescent="0.35">
      <c r="B98">
        <v>27</v>
      </c>
      <c r="C98">
        <v>-0.84352100147485332</v>
      </c>
      <c r="D98">
        <v>0.47875136197277834</v>
      </c>
    </row>
    <row r="99" spans="2:4" x14ac:dyDescent="0.35">
      <c r="B99">
        <v>28</v>
      </c>
      <c r="C99">
        <v>-0.42418085165625014</v>
      </c>
      <c r="D99">
        <v>0.89143221040714238</v>
      </c>
    </row>
    <row r="100" spans="2:4" x14ac:dyDescent="0.35">
      <c r="B100">
        <v>29</v>
      </c>
      <c r="C100">
        <v>0.42451994597865739</v>
      </c>
      <c r="D100">
        <v>2.33419817784844E-2</v>
      </c>
    </row>
    <row r="101" spans="2:4" x14ac:dyDescent="0.35">
      <c r="B101">
        <v>30</v>
      </c>
      <c r="C101">
        <v>0.13995049814335092</v>
      </c>
      <c r="D101">
        <v>-0.40905281365617263</v>
      </c>
    </row>
    <row r="102" spans="2:4" x14ac:dyDescent="0.35">
      <c r="B102">
        <v>31</v>
      </c>
      <c r="C102">
        <v>1.4091289361485329</v>
      </c>
      <c r="D102">
        <v>-0.80480537582972744</v>
      </c>
    </row>
    <row r="103" spans="2:4" x14ac:dyDescent="0.35">
      <c r="B103">
        <v>32</v>
      </c>
      <c r="C103">
        <v>0.19560466818341987</v>
      </c>
      <c r="D103">
        <v>5.7955084515520783E-3</v>
      </c>
    </row>
    <row r="104" spans="2:4" x14ac:dyDescent="0.35">
      <c r="B104">
        <v>33</v>
      </c>
      <c r="C104">
        <v>1.8034878423450436</v>
      </c>
      <c r="D104">
        <v>-8.2916211980320398E-2</v>
      </c>
    </row>
    <row r="105" spans="2:4" ht="15" thickBot="1" x14ac:dyDescent="0.4">
      <c r="B105" s="8">
        <v>34</v>
      </c>
      <c r="C105" s="8">
        <v>1.9948129792461582</v>
      </c>
      <c r="D105" s="8">
        <v>1.0215442725120558</v>
      </c>
    </row>
    <row r="106" spans="2:4" ht="15" thickBot="1" x14ac:dyDescent="0.4">
      <c r="B106" s="8">
        <v>34</v>
      </c>
      <c r="C106" s="8">
        <v>0.9496364853468986</v>
      </c>
      <c r="D106" s="8">
        <v>0.88328133322124702</v>
      </c>
    </row>
    <row r="107" spans="2:4" x14ac:dyDescent="0.35">
      <c r="B107">
        <v>36</v>
      </c>
      <c r="C107">
        <v>3.3073220583021214</v>
      </c>
      <c r="D107">
        <v>-1.1370083671530851</v>
      </c>
    </row>
    <row r="108" spans="2:4" ht="15" thickBot="1" x14ac:dyDescent="0.4">
      <c r="B108" s="8">
        <v>37</v>
      </c>
      <c r="C108" s="8">
        <v>0.72604689963849256</v>
      </c>
      <c r="D108" s="8">
        <v>1.7394786368025101</v>
      </c>
    </row>
  </sheetData>
  <conditionalFormatting sqref="B4:C37">
    <cfRule type="cellIs" dxfId="6" priority="1" operator="equal">
      <formula>0</formula>
    </cfRule>
  </conditionalFormatting>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ABA0F-4841-43A9-ABE6-95A3EB46FF38}">
  <dimension ref="B1:K109"/>
  <sheetViews>
    <sheetView topLeftCell="A46" workbookViewId="0">
      <selection activeCell="B62" sqref="B62"/>
    </sheetView>
  </sheetViews>
  <sheetFormatPr defaultRowHeight="14.5" x14ac:dyDescent="0.35"/>
  <cols>
    <col min="2" max="2" width="11.36328125" customWidth="1"/>
    <col min="3" max="3" width="15.1796875" customWidth="1"/>
    <col min="4" max="4" width="15.26953125" bestFit="1" customWidth="1"/>
    <col min="5" max="5" width="13.36328125" bestFit="1" customWidth="1"/>
    <col min="6" max="6" width="16.1796875" customWidth="1"/>
    <col min="7" max="7" width="19.1796875" customWidth="1"/>
    <col min="8" max="8" width="14.81640625" bestFit="1" customWidth="1"/>
    <col min="9" max="9" width="16.90625" bestFit="1" customWidth="1"/>
    <col min="10" max="10" width="19.26953125" customWidth="1"/>
    <col min="11" max="11" width="16.81640625" customWidth="1"/>
  </cols>
  <sheetData>
    <row r="1" spans="2:11" x14ac:dyDescent="0.35">
      <c r="B1" t="s">
        <v>98</v>
      </c>
    </row>
    <row r="3" spans="2:11" ht="48" x14ac:dyDescent="0.35">
      <c r="C3" s="1" t="s">
        <v>89</v>
      </c>
      <c r="D3" s="1" t="s">
        <v>35</v>
      </c>
      <c r="E3" s="1" t="s">
        <v>37</v>
      </c>
      <c r="F3" s="1" t="s">
        <v>39</v>
      </c>
      <c r="G3" s="1" t="s">
        <v>40</v>
      </c>
      <c r="H3" s="1" t="s">
        <v>41</v>
      </c>
      <c r="I3" s="1" t="s">
        <v>42</v>
      </c>
      <c r="J3" s="1" t="s">
        <v>43</v>
      </c>
      <c r="K3" s="1" t="s">
        <v>45</v>
      </c>
    </row>
    <row r="4" spans="2:11" x14ac:dyDescent="0.35">
      <c r="B4" t="s">
        <v>7</v>
      </c>
      <c r="C4" s="14">
        <f>LN(VLOOKUP($B4,'[1]Dati finali'!$B$4:$V$40,'[1]Dati finali'!$V$42,FALSE))</f>
        <v>-4.7373283983287449</v>
      </c>
      <c r="D4" s="2">
        <f>VLOOKUP($B4,'[1]Dati finali'!$B$4:$O$40,'[1]Dati finali'!C$42,FALSE)</f>
        <v>0.27800000000000002</v>
      </c>
      <c r="E4" s="5">
        <f>VLOOKUP($B4,'[1]Dati finali'!$B$4:$O$40,'[1]Dati finali'!E$42,FALSE)</f>
        <v>9.69E-2</v>
      </c>
      <c r="F4" s="5">
        <f>VLOOKUP($B4,'[1]Dati finali'!$B$4:$O$40,'[1]Dati finali'!G$42,FALSE)</f>
        <v>0.97368421052631593</v>
      </c>
      <c r="G4" s="2">
        <f>VLOOKUP($B4,'[1]Dati finali'!$B$4:$O$40,'[1]Dati finali'!H$42,FALSE)</f>
        <v>0.15651982378854626</v>
      </c>
      <c r="H4" s="4">
        <f>VLOOKUP($B4,'[1]Dati finali'!$B$4:$O$40,'[1]Dati finali'!I$42,FALSE)</f>
        <v>0.74668999999999996</v>
      </c>
      <c r="I4">
        <f>VLOOKUP($B4,'[1]Dati finali'!$B$4:$O$40,'[1]Dati finali'!J$42,FALSE)</f>
        <v>18375.433481661283</v>
      </c>
      <c r="J4">
        <f>VLOOKUP($B4,'[1]Dati finali'!$B$4:$O$40,'[1]Dati finali'!K$42,FALSE)</f>
        <v>33</v>
      </c>
      <c r="K4" s="7">
        <f>VLOOKUP($B4,'[1]Dati finali'!$B$4:$O$40,'[1]Dati finali'!L$42,FALSE)</f>
        <v>4747.1506650000001</v>
      </c>
    </row>
    <row r="5" spans="2:11" x14ac:dyDescent="0.35">
      <c r="B5" t="s">
        <v>28</v>
      </c>
      <c r="C5" s="14">
        <f>LN(VLOOKUP($B5,'[1]Dati finali'!$B$4:$V$40,'[1]Dati finali'!$V$42,FALSE))</f>
        <v>-4.2024252145419112</v>
      </c>
      <c r="D5" s="2">
        <f>VLOOKUP($B5,'[1]Dati finali'!$B$4:$O$40,'[1]Dati finali'!C$42,FALSE)</f>
        <v>0.17600000000000002</v>
      </c>
      <c r="E5" s="5">
        <f>VLOOKUP($B5,'[1]Dati finali'!$B$4:$O$40,'[1]Dati finali'!E$42,FALSE)</f>
        <v>0.12434999999999999</v>
      </c>
      <c r="F5" s="5">
        <f>VLOOKUP($B5,'[1]Dati finali'!$B$4:$O$40,'[1]Dati finali'!G$42,FALSE)</f>
        <v>1.0175438596491229</v>
      </c>
      <c r="G5" s="2">
        <f>VLOOKUP($B5,'[1]Dati finali'!$B$4:$O$40,'[1]Dati finali'!H$42,FALSE)</f>
        <v>0.41427188940092169</v>
      </c>
      <c r="H5" s="4">
        <f>VLOOKUP($B5,'[1]Dati finali'!$B$4:$O$40,'[1]Dati finali'!I$42,FALSE)</f>
        <v>0.53935999999999995</v>
      </c>
      <c r="I5">
        <f>VLOOKUP($B5,'[1]Dati finali'!$B$4:$O$40,'[1]Dati finali'!J$42,FALSE)</f>
        <v>23383.132051156193</v>
      </c>
      <c r="J5">
        <f>VLOOKUP($B5,'[1]Dati finali'!$B$4:$O$40,'[1]Dati finali'!K$42,FALSE)</f>
        <v>34</v>
      </c>
      <c r="K5" s="7">
        <f>VLOOKUP($B5,'[1]Dati finali'!$B$4:$O$40,'[1]Dati finali'!L$42,FALSE)</f>
        <v>4935.9262470000003</v>
      </c>
    </row>
    <row r="6" spans="2:11" x14ac:dyDescent="0.35">
      <c r="B6" t="s">
        <v>21</v>
      </c>
      <c r="C6" s="14">
        <f>LN(VLOOKUP($B6,'[1]Dati finali'!$B$4:$V$40,'[1]Dati finali'!$V$42,FALSE))</f>
        <v>-3.7575716238289845</v>
      </c>
      <c r="D6" s="2">
        <f>VLOOKUP($B6,'[1]Dati finali'!$B$4:$O$40,'[1]Dati finali'!C$42,FALSE)</f>
        <v>0.40299999999999997</v>
      </c>
      <c r="E6" s="5">
        <f>VLOOKUP($B6,'[1]Dati finali'!$B$4:$O$40,'[1]Dati finali'!E$42,FALSE)</f>
        <v>0.11115</v>
      </c>
      <c r="F6" s="5">
        <f>VLOOKUP($B6,'[1]Dati finali'!$B$4:$O$40,'[1]Dati finali'!G$42,FALSE)</f>
        <v>1.0175438596491229</v>
      </c>
      <c r="G6" s="2">
        <f>VLOOKUP($B6,'[1]Dati finali'!$B$4:$O$40,'[1]Dati finali'!H$42,FALSE)</f>
        <v>0.48558139534883721</v>
      </c>
      <c r="H6" s="4">
        <f>VLOOKUP($B6,'[1]Dati finali'!$B$4:$O$40,'[1]Dati finali'!I$42,FALSE)</f>
        <v>0.67516000000000009</v>
      </c>
      <c r="I6">
        <f>VLOOKUP($B6,'[1]Dati finali'!$B$4:$O$40,'[1]Dati finali'!J$42,FALSE)</f>
        <v>28945.214455971793</v>
      </c>
      <c r="J6">
        <f>VLOOKUP($B6,'[1]Dati finali'!$B$4:$O$40,'[1]Dati finali'!K$42,FALSE)</f>
        <v>23</v>
      </c>
      <c r="K6" s="7">
        <f>VLOOKUP($B6,'[1]Dati finali'!$B$4:$O$40,'[1]Dati finali'!L$42,FALSE)</f>
        <v>6066.7289979999996</v>
      </c>
    </row>
    <row r="7" spans="2:11" x14ac:dyDescent="0.35">
      <c r="B7" t="s">
        <v>23</v>
      </c>
      <c r="C7" s="14">
        <f>LN(VLOOKUP($B7,'[1]Dati finali'!$B$4:$V$40,'[1]Dati finali'!$V$42,FALSE))</f>
        <v>-3.657758515706115</v>
      </c>
      <c r="D7" s="2">
        <f>VLOOKUP($B7,'[1]Dati finali'!$B$4:$O$40,'[1]Dati finali'!C$42,FALSE)</f>
        <v>0.23899999999999999</v>
      </c>
      <c r="E7" s="5">
        <f>VLOOKUP($B7,'[1]Dati finali'!$B$4:$O$40,'[1]Dati finali'!E$42,FALSE)</f>
        <v>0.1313</v>
      </c>
      <c r="F7" s="5">
        <f>VLOOKUP($B7,'[1]Dati finali'!$B$4:$O$40,'[1]Dati finali'!G$42,FALSE)</f>
        <v>1.192982456140351</v>
      </c>
      <c r="G7" s="2">
        <f>VLOOKUP($B7,'[1]Dati finali'!$B$4:$O$40,'[1]Dati finali'!H$42,FALSE)</f>
        <v>0.16675000000000001</v>
      </c>
      <c r="H7" s="4">
        <f>VLOOKUP($B7,'[1]Dati finali'!$B$4:$O$40,'[1]Dati finali'!I$42,FALSE)</f>
        <v>0.94546000000000008</v>
      </c>
      <c r="I7">
        <f>VLOOKUP($B7,'[1]Dati finali'!$B$4:$O$40,'[1]Dati finali'!J$42,FALSE)</f>
        <v>35994.860216078843</v>
      </c>
      <c r="J7">
        <f>VLOOKUP($B7,'[1]Dati finali'!$B$4:$O$40,'[1]Dati finali'!K$42,FALSE)</f>
        <v>9</v>
      </c>
      <c r="K7" s="7">
        <f>VLOOKUP($B7,'[1]Dati finali'!$B$4:$O$40,'[1]Dati finali'!L$42,FALSE)</f>
        <v>3986.496114</v>
      </c>
    </row>
    <row r="8" spans="2:11" x14ac:dyDescent="0.35">
      <c r="B8" t="s">
        <v>26</v>
      </c>
      <c r="C8" s="14">
        <f>LN(VLOOKUP($B8,'[1]Dati finali'!$B$4:$V$40,'[1]Dati finali'!$V$42,FALSE))</f>
        <v>-3.7138312387213541</v>
      </c>
      <c r="D8" s="2">
        <f>VLOOKUP($B8,'[1]Dati finali'!$B$4:$O$40,'[1]Dati finali'!C$42,FALSE)</f>
        <v>0.29899999999999999</v>
      </c>
      <c r="E8" s="5">
        <f>VLOOKUP($B8,'[1]Dati finali'!$B$4:$O$40,'[1]Dati finali'!E$42,FALSE)</f>
        <v>0.1454</v>
      </c>
      <c r="F8" s="5">
        <f>VLOOKUP($B8,'[1]Dati finali'!$B$4:$O$40,'[1]Dati finali'!G$42,FALSE)</f>
        <v>0.93859649122807032</v>
      </c>
      <c r="G8" s="2">
        <f>VLOOKUP($B8,'[1]Dati finali'!$B$4:$O$40,'[1]Dati finali'!H$42,FALSE)</f>
        <v>0.13689675870348139</v>
      </c>
      <c r="H8" s="4">
        <f>VLOOKUP($B8,'[1]Dati finali'!$B$4:$O$40,'[1]Dati finali'!I$42,FALSE)</f>
        <v>0.60104999999999997</v>
      </c>
      <c r="I8">
        <f>VLOOKUP($B8,'[1]Dati finali'!$B$4:$O$40,'[1]Dati finali'!J$42,FALSE)</f>
        <v>25545.694362817598</v>
      </c>
      <c r="J8">
        <f>VLOOKUP($B8,'[1]Dati finali'!$B$4:$O$40,'[1]Dati finali'!K$42,FALSE)</f>
        <v>38</v>
      </c>
      <c r="K8" s="7">
        <f>VLOOKUP($B8,'[1]Dati finali'!$B$4:$O$40,'[1]Dati finali'!L$42,FALSE)</f>
        <v>5798.3715529999999</v>
      </c>
    </row>
    <row r="9" spans="2:11" x14ac:dyDescent="0.35">
      <c r="B9" t="s">
        <v>15</v>
      </c>
      <c r="C9" s="14">
        <f>LN(VLOOKUP($B9,'[1]Dati finali'!$B$4:$V$40,'[1]Dati finali'!$V$42,FALSE))</f>
        <v>-3.9270436846723977</v>
      </c>
      <c r="D9" s="2">
        <f>VLOOKUP($B9,'[1]Dati finali'!$B$4:$O$40,'[1]Dati finali'!C$42,FALSE)</f>
        <v>0.31</v>
      </c>
      <c r="E9" s="5">
        <f>VLOOKUP($B9,'[1]Dati finali'!$B$4:$O$40,'[1]Dati finali'!E$42,FALSE)</f>
        <v>0.17780000000000001</v>
      </c>
      <c r="F9" s="5">
        <f>VLOOKUP($B9,'[1]Dati finali'!$B$4:$O$40,'[1]Dati finali'!G$42,FALSE)</f>
        <v>1.3508771929824563</v>
      </c>
      <c r="G9" s="2">
        <f>VLOOKUP($B9,'[1]Dati finali'!$B$4:$O$40,'[1]Dati finali'!H$42,FALSE)</f>
        <v>0.28974708171206226</v>
      </c>
      <c r="H9" s="4">
        <f>VLOOKUP($B9,'[1]Dati finali'!$B$4:$O$40,'[1]Dati finali'!I$42,FALSE)</f>
        <v>0.78724000000000005</v>
      </c>
      <c r="I9">
        <f>VLOOKUP($B9,'[1]Dati finali'!$B$4:$O$40,'[1]Dati finali'!J$42,FALSE)</f>
        <v>24212.197302170782</v>
      </c>
      <c r="J9">
        <f>VLOOKUP($B9,'[1]Dati finali'!$B$4:$O$40,'[1]Dati finali'!K$42,FALSE)</f>
        <v>21</v>
      </c>
      <c r="K9" s="7">
        <f>VLOOKUP($B9,'[1]Dati finali'!$B$4:$O$40,'[1]Dati finali'!L$42,FALSE)</f>
        <v>4215.9879979999996</v>
      </c>
    </row>
    <row r="10" spans="2:11" x14ac:dyDescent="0.35">
      <c r="B10" t="s">
        <v>20</v>
      </c>
      <c r="C10" s="14">
        <f>LN(VLOOKUP($B10,'[1]Dati finali'!$B$4:$V$40,'[1]Dati finali'!$V$42,FALSE))</f>
        <v>-3.3367181180280827</v>
      </c>
      <c r="D10" s="2">
        <f>VLOOKUP($B10,'[1]Dati finali'!$B$4:$O$40,'[1]Dati finali'!C$42,FALSE)</f>
        <v>0.33899999999999997</v>
      </c>
      <c r="E10" s="5">
        <f>VLOOKUP($B10,'[1]Dati finali'!$B$4:$O$40,'[1]Dati finali'!E$42,FALSE)</f>
        <v>0.15839999999999999</v>
      </c>
      <c r="F10" s="5">
        <f>VLOOKUP($B10,'[1]Dati finali'!$B$4:$O$40,'[1]Dati finali'!G$42,FALSE)</f>
        <v>1.0175438596491229</v>
      </c>
      <c r="G10" s="2">
        <f>VLOOKUP($B10,'[1]Dati finali'!$B$4:$O$40,'[1]Dati finali'!H$42,FALSE)</f>
        <v>0.54400000000000004</v>
      </c>
      <c r="H10" s="4">
        <f>VLOOKUP($B10,'[1]Dati finali'!$B$4:$O$40,'[1]Dati finali'!I$42,FALSE)</f>
        <v>0.68075000000000008</v>
      </c>
      <c r="I10">
        <f>VLOOKUP($B10,'[1]Dati finali'!$B$4:$O$40,'[1]Dati finali'!J$42,FALSE)</f>
        <v>24735.816612986935</v>
      </c>
      <c r="J10">
        <f>VLOOKUP($B10,'[1]Dati finali'!$B$4:$O$40,'[1]Dati finali'!K$42,FALSE)</f>
        <v>22</v>
      </c>
      <c r="K10" s="7">
        <f>VLOOKUP($B10,'[1]Dati finali'!$B$4:$O$40,'[1]Dati finali'!L$42,FALSE)</f>
        <v>6316.579033</v>
      </c>
    </row>
    <row r="11" spans="2:11" x14ac:dyDescent="0.35">
      <c r="B11" t="s">
        <v>11</v>
      </c>
      <c r="C11" s="14">
        <f>LN(VLOOKUP($B11,'[1]Dati finali'!$B$4:$V$40,'[1]Dati finali'!$V$42,FALSE))</f>
        <v>-2.7875077423476009</v>
      </c>
      <c r="D11" s="2">
        <f>VLOOKUP($B11,'[1]Dati finali'!$B$4:$O$40,'[1]Dati finali'!C$42,FALSE)</f>
        <v>0.39700000000000002</v>
      </c>
      <c r="E11" s="5">
        <f>VLOOKUP($B11,'[1]Dati finali'!$B$4:$O$40,'[1]Dati finali'!E$42,FALSE)</f>
        <v>0.1263</v>
      </c>
      <c r="F11" s="5">
        <f>VLOOKUP($B11,'[1]Dati finali'!$B$4:$O$40,'[1]Dati finali'!G$42,FALSE)</f>
        <v>1</v>
      </c>
      <c r="G11" s="2">
        <f>VLOOKUP($B11,'[1]Dati finali'!$B$4:$O$40,'[1]Dati finali'!H$42,FALSE)</f>
        <v>0.12391056910569105</v>
      </c>
      <c r="H11" s="4">
        <f>VLOOKUP($B11,'[1]Dati finali'!$B$4:$O$40,'[1]Dati finali'!I$42,FALSE)</f>
        <v>0.68716999999999995</v>
      </c>
      <c r="I11">
        <f>VLOOKUP($B11,'[1]Dati finali'!$B$4:$O$40,'[1]Dati finali'!J$42,FALSE)</f>
        <v>27843.887608341538</v>
      </c>
      <c r="J11">
        <f>VLOOKUP($B11,'[1]Dati finali'!$B$4:$O$40,'[1]Dati finali'!K$42,FALSE)</f>
        <v>8</v>
      </c>
      <c r="K11" s="7">
        <f>VLOOKUP($B11,'[1]Dati finali'!$B$4:$O$40,'[1]Dati finali'!L$42,FALSE)</f>
        <v>6592.3394420000004</v>
      </c>
    </row>
    <row r="12" spans="2:11" x14ac:dyDescent="0.35">
      <c r="B12" t="s">
        <v>9</v>
      </c>
      <c r="C12" s="14">
        <f>LN(VLOOKUP($B12,'[1]Dati finali'!$B$4:$V$40,'[1]Dati finali'!$V$42,FALSE))</f>
        <v>-2.9030396031190113</v>
      </c>
      <c r="D12" s="2">
        <f>VLOOKUP($B12,'[1]Dati finali'!$B$4:$O$40,'[1]Dati finali'!C$42,FALSE)</f>
        <v>0.23899999999999999</v>
      </c>
      <c r="E12" s="5">
        <f>VLOOKUP($B12,'[1]Dati finali'!$B$4:$O$40,'[1]Dati finali'!E$42,FALSE)</f>
        <v>0.14629999999999999</v>
      </c>
      <c r="F12" s="5">
        <f>VLOOKUP($B12,'[1]Dati finali'!$B$4:$O$40,'[1]Dati finali'!G$42,FALSE)</f>
        <v>1.0263157894736843</v>
      </c>
      <c r="G12" s="2">
        <f>VLOOKUP($B12,'[1]Dati finali'!$B$4:$O$40,'[1]Dati finali'!H$42,FALSE)</f>
        <v>0.1126530612244898</v>
      </c>
      <c r="H12" s="4">
        <f>VLOOKUP($B12,'[1]Dati finali'!$B$4:$O$40,'[1]Dati finali'!I$42,FALSE)</f>
        <v>0.73675000000000002</v>
      </c>
      <c r="I12">
        <f>VLOOKUP($B12,'[1]Dati finali'!$B$4:$O$40,'[1]Dati finali'!J$42,FALSE)</f>
        <v>31866.010828482387</v>
      </c>
      <c r="J12">
        <f>VLOOKUP($B12,'[1]Dati finali'!$B$4:$O$40,'[1]Dati finali'!K$42,FALSE)</f>
        <v>27</v>
      </c>
      <c r="K12" s="7">
        <f>VLOOKUP($B12,'[1]Dati finali'!$B$4:$O$40,'[1]Dati finali'!L$42,FALSE)</f>
        <v>5561.476705</v>
      </c>
    </row>
    <row r="13" spans="2:11" x14ac:dyDescent="0.35">
      <c r="B13" t="s">
        <v>3</v>
      </c>
      <c r="C13" s="14">
        <f>LN(VLOOKUP($B13,'[1]Dati finali'!$B$4:$V$40,'[1]Dati finali'!$V$42,FALSE))</f>
        <v>-3.3311597293332778</v>
      </c>
      <c r="D13" s="2">
        <f>VLOOKUP($B13,'[1]Dati finali'!$B$4:$O$40,'[1]Dati finali'!C$42,FALSE)</f>
        <v>0.47744723999999999</v>
      </c>
      <c r="E13" s="5">
        <f>VLOOKUP($B13,'[1]Dati finali'!$B$4:$O$40,'[1]Dati finali'!E$42,FALSE)</f>
        <v>9.6491228070175447E-2</v>
      </c>
      <c r="F13" s="5">
        <f>VLOOKUP($B13,'[1]Dati finali'!$B$4:$O$40,'[1]Dati finali'!G$42,FALSE)</f>
        <v>1.0701754385964912</v>
      </c>
      <c r="G13" s="2">
        <f>VLOOKUP($B13,'[1]Dati finali'!$B$4:$O$40,'[1]Dati finali'!H$42,FALSE)</f>
        <v>2.8395721925133691E-2</v>
      </c>
      <c r="H13" s="4">
        <f>VLOOKUP($B13,'[1]Dati finali'!$B$4:$O$40,'[1]Dati finali'!I$42,FALSE)</f>
        <v>0.81503000000000003</v>
      </c>
      <c r="I13">
        <f>VLOOKUP($B13,'[1]Dati finali'!$B$4:$O$40,'[1]Dati finali'!J$42,FALSE)</f>
        <v>33627.430244398442</v>
      </c>
      <c r="J13">
        <f>VLOOKUP($B13,'[1]Dati finali'!$B$4:$O$40,'[1]Dati finali'!K$42,FALSE)</f>
        <v>80</v>
      </c>
      <c r="K13" s="7">
        <f>VLOOKUP($B13,'[1]Dati finali'!$B$4:$O$40,'[1]Dati finali'!L$42,FALSE)</f>
        <v>4166.0179909999997</v>
      </c>
    </row>
    <row r="14" spans="2:11" x14ac:dyDescent="0.35">
      <c r="B14" t="s">
        <v>29</v>
      </c>
      <c r="C14" s="14">
        <f>LN(VLOOKUP($B14,'[1]Dati finali'!$B$4:$V$40,'[1]Dati finali'!$V$42,FALSE))</f>
        <v>-2.7963795177952511</v>
      </c>
      <c r="D14" s="2">
        <f>VLOOKUP($B14,'[1]Dati finali'!$B$4:$O$40,'[1]Dati finali'!C$42,FALSE)</f>
        <v>0.23100000000000001</v>
      </c>
      <c r="E14" s="5">
        <f>VLOOKUP($B14,'[1]Dati finali'!$B$4:$O$40,'[1]Dati finali'!E$42,FALSE)</f>
        <v>0.14384999999999998</v>
      </c>
      <c r="F14" s="5">
        <f>VLOOKUP($B14,'[1]Dati finali'!$B$4:$O$40,'[1]Dati finali'!G$42,FALSE)</f>
        <v>1.1578947368421053</v>
      </c>
      <c r="G14" s="2">
        <f>VLOOKUP($B14,'[1]Dati finali'!$B$4:$O$40,'[1]Dati finali'!H$42,FALSE)</f>
        <v>0.24461254612546127</v>
      </c>
      <c r="H14" s="4">
        <f>VLOOKUP($B14,'[1]Dati finali'!$B$4:$O$40,'[1]Dati finali'!I$42,FALSE)</f>
        <v>0.53750999999999993</v>
      </c>
      <c r="I14">
        <f>VLOOKUP($B14,'[1]Dati finali'!$B$4:$O$40,'[1]Dati finali'!J$42,FALSE)</f>
        <v>27733.754503235035</v>
      </c>
      <c r="J14">
        <f>VLOOKUP($B14,'[1]Dati finali'!$B$4:$O$40,'[1]Dati finali'!K$42,FALSE)</f>
        <v>24</v>
      </c>
      <c r="K14" s="7">
        <f>VLOOKUP($B14,'[1]Dati finali'!$B$4:$O$40,'[1]Dati finali'!L$42,FALSE)</f>
        <v>5348.64149</v>
      </c>
    </row>
    <row r="15" spans="2:11" x14ac:dyDescent="0.35">
      <c r="B15" t="s">
        <v>16</v>
      </c>
      <c r="C15" s="14">
        <f>LN(VLOOKUP($B15,'[1]Dati finali'!$B$4:$V$40,'[1]Dati finali'!$V$42,FALSE))</f>
        <v>-2.8080874546638595</v>
      </c>
      <c r="D15" s="2">
        <f>VLOOKUP($B15,'[1]Dati finali'!$B$4:$O$40,'[1]Dati finali'!C$42,FALSE)</f>
        <v>0.24100000000000002</v>
      </c>
      <c r="E15" s="5">
        <f>VLOOKUP($B15,'[1]Dati finali'!$B$4:$O$40,'[1]Dati finali'!E$42,FALSE)</f>
        <v>0.11294999999999999</v>
      </c>
      <c r="F15" s="5">
        <f>VLOOKUP($B15,'[1]Dati finali'!$B$4:$O$40,'[1]Dati finali'!G$42,FALSE)</f>
        <v>1.0350877192982457</v>
      </c>
      <c r="G15" s="2">
        <f>VLOOKUP($B15,'[1]Dati finali'!$B$4:$O$40,'[1]Dati finali'!H$42,FALSE)</f>
        <v>0.10078369905956112</v>
      </c>
      <c r="H15" s="4">
        <f>VLOOKUP($B15,'[1]Dati finali'!$B$4:$O$40,'[1]Dati finali'!I$42,FALSE)</f>
        <v>0.71062000000000003</v>
      </c>
      <c r="I15">
        <f>VLOOKUP($B15,'[1]Dati finali'!$B$4:$O$40,'[1]Dati finali'!J$42,FALSE)</f>
        <v>24656.045439859558</v>
      </c>
      <c r="J15">
        <f>VLOOKUP($B15,'[1]Dati finali'!$B$4:$O$40,'[1]Dati finali'!K$42,FALSE)</f>
        <v>28</v>
      </c>
      <c r="K15" s="7">
        <f>VLOOKUP($B15,'[1]Dati finali'!$B$4:$O$40,'[1]Dati finali'!L$42,FALSE)</f>
        <v>5272.761109</v>
      </c>
    </row>
    <row r="16" spans="2:11" x14ac:dyDescent="0.35">
      <c r="B16" t="s">
        <v>8</v>
      </c>
      <c r="C16" s="14">
        <f>LN(VLOOKUP($B16,'[1]Dati finali'!$B$4:$V$40,'[1]Dati finali'!$V$42,FALSE))</f>
        <v>-2.4284982374320423</v>
      </c>
      <c r="D16" s="2">
        <f>VLOOKUP($B16,'[1]Dati finali'!$B$4:$O$40,'[1]Dati finali'!C$42,FALSE)</f>
        <v>0.42499999999999999</v>
      </c>
      <c r="E16" s="5">
        <f>VLOOKUP($B16,'[1]Dati finali'!$B$4:$O$40,'[1]Dati finali'!E$42,FALSE)</f>
        <v>0.18445</v>
      </c>
      <c r="F16" s="5">
        <f>VLOOKUP($B16,'[1]Dati finali'!$B$4:$O$40,'[1]Dati finali'!G$42,FALSE)</f>
        <v>1.0789473684210527</v>
      </c>
      <c r="G16" s="2">
        <f>VLOOKUP($B16,'[1]Dati finali'!$B$4:$O$40,'[1]Dati finali'!H$42,FALSE)</f>
        <v>8.6530612244897956E-2</v>
      </c>
      <c r="H16" s="4">
        <f>VLOOKUP($B16,'[1]Dati finali'!$B$4:$O$40,'[1]Dati finali'!I$42,FALSE)</f>
        <v>0.66835999999999995</v>
      </c>
      <c r="I16">
        <f>VLOOKUP($B16,'[1]Dati finali'!$B$4:$O$40,'[1]Dati finali'!J$42,FALSE)</f>
        <v>30266.202047392988</v>
      </c>
      <c r="J16">
        <f>VLOOKUP($B16,'[1]Dati finali'!$B$4:$O$40,'[1]Dati finali'!K$42,FALSE)</f>
        <v>40</v>
      </c>
      <c r="K16" s="7">
        <f>VLOOKUP($B16,'[1]Dati finali'!$B$4:$O$40,'[1]Dati finali'!L$42,FALSE)</f>
        <v>3905.06351</v>
      </c>
    </row>
    <row r="17" spans="2:11" x14ac:dyDescent="0.35">
      <c r="B17" t="s">
        <v>19</v>
      </c>
      <c r="C17" s="14">
        <f>LN(VLOOKUP($B17,'[1]Dati finali'!$B$4:$V$40,'[1]Dati finali'!$V$42,FALSE))</f>
        <v>-2.3087378771495173</v>
      </c>
      <c r="D17" s="2">
        <f>VLOOKUP($B17,'[1]Dati finali'!$B$4:$O$40,'[1]Dati finali'!C$42,FALSE)</f>
        <v>0.187</v>
      </c>
      <c r="E17" s="5">
        <f>VLOOKUP($B17,'[1]Dati finali'!$B$4:$O$40,'[1]Dati finali'!E$42,FALSE)</f>
        <v>0.21060000000000001</v>
      </c>
      <c r="F17" s="5">
        <f>VLOOKUP($B17,'[1]Dati finali'!$B$4:$O$40,'[1]Dati finali'!G$42,FALSE)</f>
        <v>1.4122807017543861</v>
      </c>
      <c r="G17" s="2">
        <f>VLOOKUP($B17,'[1]Dati finali'!$B$4:$O$40,'[1]Dati finali'!H$42,FALSE)</f>
        <v>0.37279399585921325</v>
      </c>
      <c r="H17" s="4">
        <f>VLOOKUP($B17,'[1]Dati finali'!$B$4:$O$40,'[1]Dati finali'!I$42,FALSE)</f>
        <v>0.70144000000000006</v>
      </c>
      <c r="I17">
        <f>VLOOKUP($B17,'[1]Dati finali'!$B$4:$O$40,'[1]Dati finali'!J$42,FALSE)</f>
        <v>34585.035786649052</v>
      </c>
      <c r="J17">
        <f>VLOOKUP($B17,'[1]Dati finali'!$B$4:$O$40,'[1]Dati finali'!K$42,FALSE)</f>
        <v>29</v>
      </c>
      <c r="K17" s="7">
        <f>VLOOKUP($B17,'[1]Dati finali'!$B$4:$O$40,'[1]Dati finali'!L$42,FALSE)</f>
        <v>4652.762874</v>
      </c>
    </row>
    <row r="18" spans="2:11" x14ac:dyDescent="0.35">
      <c r="B18" t="s">
        <v>18</v>
      </c>
      <c r="C18" s="14">
        <f>LN(VLOOKUP($B18,'[1]Dati finali'!$B$4:$V$40,'[1]Dati finali'!$V$42,FALSE))</f>
        <v>-1.8739042649143456</v>
      </c>
      <c r="D18" s="2">
        <f>VLOOKUP($B18,'[1]Dati finali'!$B$4:$O$40,'[1]Dati finali'!C$42,FALSE)</f>
        <v>0.46500000000000002</v>
      </c>
      <c r="E18" s="5">
        <f>VLOOKUP($B18,'[1]Dati finali'!$B$4:$O$40,'[1]Dati finali'!E$42,FALSE)</f>
        <v>0.23299999999999998</v>
      </c>
      <c r="F18" s="5">
        <f>VLOOKUP($B18,'[1]Dati finali'!$B$4:$O$40,'[1]Dati finali'!G$42,FALSE)</f>
        <v>1.2017543859649125</v>
      </c>
      <c r="G18" s="2">
        <f>VLOOKUP($B18,'[1]Dati finali'!$B$4:$O$40,'[1]Dati finali'!H$42,FALSE)</f>
        <v>0.24720394736842105</v>
      </c>
      <c r="H18" s="4">
        <f>VLOOKUP($B18,'[1]Dati finali'!$B$4:$O$40,'[1]Dati finali'!I$42,FALSE)</f>
        <v>0.62946999999999997</v>
      </c>
      <c r="I18">
        <f>VLOOKUP($B18,'[1]Dati finali'!$B$4:$O$40,'[1]Dati finali'!J$42,FALSE)</f>
        <v>66358.098990725048</v>
      </c>
      <c r="J18">
        <f>VLOOKUP($B18,'[1]Dati finali'!$B$4:$O$40,'[1]Dati finali'!K$42,FALSE)</f>
        <v>19</v>
      </c>
      <c r="K18" s="7">
        <f>VLOOKUP($B18,'[1]Dati finali'!$B$4:$O$40,'[1]Dati finali'!L$42,FALSE)</f>
        <v>5924.2219409999998</v>
      </c>
    </row>
    <row r="19" spans="2:11" x14ac:dyDescent="0.35">
      <c r="B19" t="s">
        <v>24</v>
      </c>
      <c r="C19" s="14">
        <f>LN(VLOOKUP($B19,'[1]Dati finali'!$B$4:$V$40,'[1]Dati finali'!$V$42,FALSE))</f>
        <v>1.7468531654696648</v>
      </c>
      <c r="D19" s="2">
        <f>VLOOKUP($B19,'[1]Dati finali'!$B$4:$O$40,'[1]Dati finali'!C$42,FALSE)</f>
        <v>0.37200000000000005</v>
      </c>
      <c r="E19" s="5">
        <f>VLOOKUP($B19,'[1]Dati finali'!$B$4:$O$40,'[1]Dati finali'!E$42,FALSE)</f>
        <v>0.15589999999999998</v>
      </c>
      <c r="F19" s="5">
        <f>VLOOKUP($B19,'[1]Dati finali'!$B$4:$O$40,'[1]Dati finali'!G$42,FALSE)</f>
        <v>1.4736842105263159</v>
      </c>
      <c r="G19" s="2">
        <f>VLOOKUP($B19,'[1]Dati finali'!$B$4:$O$40,'[1]Dati finali'!H$42,FALSE)</f>
        <v>0.12103298611111112</v>
      </c>
      <c r="H19" s="4">
        <f>VLOOKUP($B19,'[1]Dati finali'!$B$4:$O$40,'[1]Dati finali'!I$42,FALSE)</f>
        <v>0.91076999999999997</v>
      </c>
      <c r="I19">
        <f>VLOOKUP($B19,'[1]Dati finali'!$B$4:$O$40,'[1]Dati finali'!J$42,FALSE)</f>
        <v>46055.498481981653</v>
      </c>
      <c r="J19">
        <f>VLOOKUP($B19,'[1]Dati finali'!$B$4:$O$40,'[1]Dati finali'!K$42,FALSE)</f>
        <v>36</v>
      </c>
      <c r="K19" s="7">
        <f>VLOOKUP($B19,'[1]Dati finali'!$B$4:$O$40,'[1]Dati finali'!L$42,FALSE)</f>
        <v>5816.8789630000001</v>
      </c>
    </row>
    <row r="20" spans="2:11" x14ac:dyDescent="0.35">
      <c r="B20" t="s">
        <v>31</v>
      </c>
      <c r="C20" s="14">
        <f>LN(VLOOKUP($B20,'[1]Dati finali'!$B$4:$V$40,'[1]Dati finali'!$V$42,FALSE))</f>
        <v>-1.9450307802657205</v>
      </c>
      <c r="D20" s="2">
        <f>VLOOKUP($B20,'[1]Dati finali'!$B$4:$O$40,'[1]Dati finali'!C$42,FALSE)</f>
        <v>0.36399999999999999</v>
      </c>
      <c r="E20" s="5">
        <f>VLOOKUP($B20,'[1]Dati finali'!$B$4:$O$40,'[1]Dati finali'!E$42,FALSE)</f>
        <v>0.22365000000000002</v>
      </c>
      <c r="F20" s="5">
        <f>VLOOKUP($B20,'[1]Dati finali'!$B$4:$O$40,'[1]Dati finali'!G$42,FALSE)</f>
        <v>1.1052631578947369</v>
      </c>
      <c r="G20" s="2">
        <f>VLOOKUP($B20,'[1]Dati finali'!$B$4:$O$40,'[1]Dati finali'!H$42,FALSE)</f>
        <v>0.38106081573197381</v>
      </c>
      <c r="H20" s="4">
        <f>VLOOKUP($B20,'[1]Dati finali'!$B$4:$O$40,'[1]Dati finali'!I$42,FALSE)</f>
        <v>0.80079999999999996</v>
      </c>
      <c r="I20">
        <f>VLOOKUP($B20,'[1]Dati finali'!$B$4:$O$40,'[1]Dati finali'!J$42,FALSE)</f>
        <v>33331.449418750446</v>
      </c>
      <c r="J20">
        <f>VLOOKUP($B20,'[1]Dati finali'!$B$4:$O$40,'[1]Dati finali'!K$42,FALSE)</f>
        <v>6</v>
      </c>
      <c r="K20" s="7">
        <f>VLOOKUP($B20,'[1]Dati finali'!$B$4:$O$40,'[1]Dati finali'!L$42,FALSE)</f>
        <v>4488.0469249999996</v>
      </c>
    </row>
    <row r="21" spans="2:11" x14ac:dyDescent="0.35">
      <c r="B21" t="s">
        <v>2</v>
      </c>
      <c r="C21" s="14">
        <f>LN(VLOOKUP($B21,'[1]Dati finali'!$B$4:$V$40,'[1]Dati finali'!$V$42,FALSE))</f>
        <v>-1.6119620218955995</v>
      </c>
      <c r="D21" s="2">
        <f>VLOOKUP($B21,'[1]Dati finali'!$B$4:$O$40,'[1]Dati finali'!C$42,FALSE)</f>
        <v>9.6811743000000006E-2</v>
      </c>
      <c r="E21" s="5">
        <f>VLOOKUP($B21,'[1]Dati finali'!$B$4:$O$40,'[1]Dati finali'!E$42,FALSE)</f>
        <v>6.8241469816272965E-2</v>
      </c>
      <c r="F21" s="5">
        <f>VLOOKUP($B21,'[1]Dati finali'!$B$4:$O$40,'[1]Dati finali'!G$42,FALSE)</f>
        <v>0.8421052631578948</v>
      </c>
      <c r="G21" s="2">
        <f>VLOOKUP($B21,'[1]Dati finali'!$B$4:$O$40,'[1]Dati finali'!H$42,FALSE)</f>
        <v>0.24825304897932565</v>
      </c>
      <c r="H21" s="4">
        <f>VLOOKUP($B21,'[1]Dati finali'!$B$4:$O$40,'[1]Dati finali'!I$42,FALSE)</f>
        <v>0.5796</v>
      </c>
      <c r="I21">
        <f>VLOOKUP($B21,'[1]Dati finali'!$B$4:$O$40,'[1]Dati finali'!J$42,FALSE)</f>
        <v>14742.756017137894</v>
      </c>
      <c r="J21">
        <f>VLOOKUP($B21,'[1]Dati finali'!$B$4:$O$40,'[1]Dati finali'!K$42,FALSE)</f>
        <v>109</v>
      </c>
      <c r="K21" s="7">
        <f>VLOOKUP($B21,'[1]Dati finali'!$B$4:$O$40,'[1]Dati finali'!L$42,FALSE)</f>
        <v>4432.5246950000001</v>
      </c>
    </row>
    <row r="22" spans="2:11" x14ac:dyDescent="0.35">
      <c r="B22" t="s">
        <v>30</v>
      </c>
      <c r="C22" s="14">
        <f>LN(VLOOKUP($B22,'[1]Dati finali'!$B$4:$V$40,'[1]Dati finali'!$V$42,FALSE))</f>
        <v>-1.764434723295627</v>
      </c>
      <c r="D22" s="2">
        <f>VLOOKUP($B22,'[1]Dati finali'!$B$4:$O$40,'[1]Dati finali'!C$42,FALSE)</f>
        <v>0.32500000000000001</v>
      </c>
      <c r="E22" s="5">
        <f>VLOOKUP($B22,'[1]Dati finali'!$B$4:$O$40,'[1]Dati finali'!E$42,FALSE)</f>
        <v>0.16109999999999999</v>
      </c>
      <c r="F22" s="5">
        <f>VLOOKUP($B22,'[1]Dati finali'!$B$4:$O$40,'[1]Dati finali'!G$42,FALSE)</f>
        <v>1.1578947368421053</v>
      </c>
      <c r="G22" s="2">
        <f>VLOOKUP($B22,'[1]Dati finali'!$B$4:$O$40,'[1]Dati finali'!H$42,FALSE)</f>
        <v>0.30648484848484847</v>
      </c>
      <c r="H22" s="4">
        <f>VLOOKUP($B22,'[1]Dati finali'!$B$4:$O$40,'[1]Dati finali'!I$42,FALSE)</f>
        <v>0.54273000000000005</v>
      </c>
      <c r="I22">
        <f>VLOOKUP($B22,'[1]Dati finali'!$B$4:$O$40,'[1]Dati finali'!J$42,FALSE)</f>
        <v>30586.152876945034</v>
      </c>
      <c r="J22">
        <f>VLOOKUP($B22,'[1]Dati finali'!$B$4:$O$40,'[1]Dati finali'!K$42,FALSE)</f>
        <v>5</v>
      </c>
      <c r="K22" s="7">
        <f>VLOOKUP($B22,'[1]Dati finali'!$B$4:$O$40,'[1]Dati finali'!L$42,FALSE)</f>
        <v>5115.4481239999996</v>
      </c>
    </row>
    <row r="23" spans="2:11" x14ac:dyDescent="0.35">
      <c r="B23" t="s">
        <v>10</v>
      </c>
      <c r="C23" s="14">
        <f>LN(VLOOKUP($B23,'[1]Dati finali'!$B$4:$V$40,'[1]Dati finali'!$V$42,FALSE))</f>
        <v>-1.4674243317597857</v>
      </c>
      <c r="D23" s="2">
        <f>VLOOKUP($B23,'[1]Dati finali'!$B$4:$O$40,'[1]Dati finali'!C$42,FALSE)</f>
        <v>0.39100000000000001</v>
      </c>
      <c r="E23" s="5">
        <f>VLOOKUP($B23,'[1]Dati finali'!$B$4:$O$40,'[1]Dati finali'!E$42,FALSE)</f>
        <v>0.30295</v>
      </c>
      <c r="F23" s="5">
        <f>VLOOKUP($B23,'[1]Dati finali'!$B$4:$O$40,'[1]Dati finali'!G$42,FALSE)</f>
        <v>1.3596491228070178</v>
      </c>
      <c r="G23" s="2">
        <f>VLOOKUP($B23,'[1]Dati finali'!$B$4:$O$40,'[1]Dati finali'!H$42,FALSE)</f>
        <v>0.60297712418300653</v>
      </c>
      <c r="H23" s="4">
        <f>VLOOKUP($B23,'[1]Dati finali'!$B$4:$O$40,'[1]Dati finali'!I$42,FALSE)</f>
        <v>0.87757000000000007</v>
      </c>
      <c r="I23">
        <f>VLOOKUP($B23,'[1]Dati finali'!$B$4:$O$40,'[1]Dati finali'!J$42,FALSE)</f>
        <v>45056.267280748551</v>
      </c>
      <c r="J23">
        <f>VLOOKUP($B23,'[1]Dati finali'!$B$4:$O$40,'[1]Dati finali'!K$42,FALSE)</f>
        <v>4</v>
      </c>
      <c r="K23" s="7">
        <f>VLOOKUP($B23,'[1]Dati finali'!$B$4:$O$40,'[1]Dati finali'!L$42,FALSE)</f>
        <v>6183.3256810000003</v>
      </c>
    </row>
    <row r="24" spans="2:11" x14ac:dyDescent="0.35">
      <c r="B24" t="s">
        <v>13</v>
      </c>
      <c r="C24" s="14">
        <f>LN(VLOOKUP($B24,'[1]Dati finali'!$B$4:$V$40,'[1]Dati finali'!$V$42,FALSE))</f>
        <v>-0.87654573927147206</v>
      </c>
      <c r="D24" s="2">
        <f>VLOOKUP($B24,'[1]Dati finali'!$B$4:$O$40,'[1]Dati finali'!C$42,FALSE)</f>
        <v>0.35200000000000004</v>
      </c>
      <c r="E24" s="5">
        <f>VLOOKUP($B24,'[1]Dati finali'!$B$4:$O$40,'[1]Dati finali'!E$42,FALSE)</f>
        <v>0.17230000000000001</v>
      </c>
      <c r="F24" s="5">
        <f>VLOOKUP($B24,'[1]Dati finali'!$B$4:$O$40,'[1]Dati finali'!G$42,FALSE)</f>
        <v>1.2192982456140351</v>
      </c>
      <c r="G24" s="2">
        <f>VLOOKUP($B24,'[1]Dati finali'!$B$4:$O$40,'[1]Dati finali'!H$42,FALSE)</f>
        <v>0.17483279395900755</v>
      </c>
      <c r="H24" s="4">
        <f>VLOOKUP($B24,'[1]Dati finali'!$B$4:$O$40,'[1]Dati finali'!I$42,FALSE)</f>
        <v>0.80180000000000007</v>
      </c>
      <c r="I24">
        <f>VLOOKUP($B24,'[1]Dati finali'!$B$4:$O$40,'[1]Dati finali'!J$42,FALSE)</f>
        <v>37588.058140447843</v>
      </c>
      <c r="J24">
        <f>VLOOKUP($B24,'[1]Dati finali'!$B$4:$O$40,'[1]Dati finali'!K$42,FALSE)</f>
        <v>10</v>
      </c>
      <c r="K24" s="7">
        <f>VLOOKUP($B24,'[1]Dati finali'!$B$4:$O$40,'[1]Dati finali'!L$42,FALSE)</f>
        <v>5422.6711299999997</v>
      </c>
    </row>
    <row r="25" spans="2:11" x14ac:dyDescent="0.35">
      <c r="B25" t="s">
        <v>5</v>
      </c>
      <c r="C25" s="14">
        <f>LN(VLOOKUP($B25,'[1]Dati finali'!$B$4:$V$40,'[1]Dati finali'!$V$42,FALSE))</f>
        <v>-0.55998047273576423</v>
      </c>
      <c r="D25" s="2">
        <f>VLOOKUP($B25,'[1]Dati finali'!$B$4:$O$40,'[1]Dati finali'!C$42,FALSE)</f>
        <v>0.32400000000000001</v>
      </c>
      <c r="E25" s="5">
        <f>VLOOKUP($B25,'[1]Dati finali'!$B$4:$O$40,'[1]Dati finali'!E$42,FALSE)</f>
        <v>0.19640000000000002</v>
      </c>
      <c r="F25" s="5">
        <f>VLOOKUP($B25,'[1]Dati finali'!$B$4:$O$40,'[1]Dati finali'!G$42,FALSE)</f>
        <v>1.0526315789473684</v>
      </c>
      <c r="G25" s="2">
        <f>VLOOKUP($B25,'[1]Dati finali'!$B$4:$O$40,'[1]Dati finali'!H$42,FALSE)</f>
        <v>0.74774668630338736</v>
      </c>
      <c r="H25" s="4">
        <f>VLOOKUP($B25,'[1]Dati finali'!$B$4:$O$40,'[1]Dati finali'!I$42,FALSE)</f>
        <v>0.58094000000000001</v>
      </c>
      <c r="I25">
        <f>VLOOKUP($B25,'[1]Dati finali'!$B$4:$O$40,'[1]Dati finali'!J$42,FALSE)</f>
        <v>45962.942412958422</v>
      </c>
      <c r="J25">
        <f>VLOOKUP($B25,'[1]Dati finali'!$B$4:$O$40,'[1]Dati finali'!K$42,FALSE)</f>
        <v>18</v>
      </c>
      <c r="K25" s="7">
        <f>VLOOKUP($B25,'[1]Dati finali'!$B$4:$O$40,'[1]Dati finali'!L$42,FALSE)</f>
        <v>5352.3429720000004</v>
      </c>
    </row>
    <row r="26" spans="2:11" x14ac:dyDescent="0.35">
      <c r="B26" t="s">
        <v>0</v>
      </c>
      <c r="C26" s="14">
        <f>LN(VLOOKUP($B26,'[1]Dati finali'!$B$4:$V$40,'[1]Dati finali'!$V$42,FALSE))</f>
        <v>-0.49706591018964519</v>
      </c>
      <c r="D26" s="2">
        <f>VLOOKUP($B26,'[1]Dati finali'!$B$4:$O$40,'[1]Dati finali'!C$42,FALSE)</f>
        <v>0.56714520000000002</v>
      </c>
      <c r="E26" s="5">
        <f>VLOOKUP($B26,'[1]Dati finali'!$B$4:$O$40,'[1]Dati finali'!E$42,FALSE)</f>
        <v>7.6666666666666675E-2</v>
      </c>
      <c r="F26" s="5">
        <f>VLOOKUP($B26,'[1]Dati finali'!$B$4:$O$40,'[1]Dati finali'!G$42,FALSE)</f>
        <v>0.71052631578947378</v>
      </c>
      <c r="G26" s="2">
        <f>VLOOKUP($B26,'[1]Dati finali'!$B$4:$O$40,'[1]Dati finali'!H$42,FALSE)</f>
        <v>0.65241799578693949</v>
      </c>
      <c r="H26" s="4">
        <f>VLOOKUP($B26,'[1]Dati finali'!$B$4:$O$40,'[1]Dati finali'!I$42,FALSE)</f>
        <v>0.81349999999999989</v>
      </c>
      <c r="I26">
        <f>VLOOKUP($B26,'[1]Dati finali'!$B$4:$O$40,'[1]Dati finali'!J$42,FALSE)</f>
        <v>40969.205896074651</v>
      </c>
      <c r="J26">
        <f>VLOOKUP($B26,'[1]Dati finali'!$B$4:$O$40,'[1]Dati finali'!K$42,FALSE)</f>
        <v>25</v>
      </c>
      <c r="K26" s="7">
        <f>VLOOKUP($B26,'[1]Dati finali'!$B$4:$O$40,'[1]Dati finali'!L$42,FALSE)</f>
        <v>5046.9707070000004</v>
      </c>
    </row>
    <row r="27" spans="2:11" x14ac:dyDescent="0.35">
      <c r="B27" t="s">
        <v>27</v>
      </c>
      <c r="C27" s="14">
        <f>LN(VLOOKUP($B27,'[1]Dati finali'!$B$4:$V$40,'[1]Dati finali'!$V$42,FALSE))</f>
        <v>-0.8839091899850321</v>
      </c>
      <c r="D27" s="2">
        <f>VLOOKUP($B27,'[1]Dati finali'!$B$4:$O$40,'[1]Dati finali'!C$42,FALSE)</f>
        <v>0.24</v>
      </c>
      <c r="E27" s="5">
        <f>VLOOKUP($B27,'[1]Dati finali'!$B$4:$O$40,'[1]Dati finali'!E$42,FALSE)</f>
        <v>0.22570000000000001</v>
      </c>
      <c r="F27" s="5">
        <f>VLOOKUP($B27,'[1]Dati finali'!$B$4:$O$40,'[1]Dati finali'!G$42,FALSE)</f>
        <v>1.3508771929824563</v>
      </c>
      <c r="G27" s="2">
        <f>VLOOKUP($B27,'[1]Dati finali'!$B$4:$O$40,'[1]Dati finali'!H$42,FALSE)</f>
        <v>0.53502487562189049</v>
      </c>
      <c r="H27" s="4">
        <f>VLOOKUP($B27,'[1]Dati finali'!$B$4:$O$40,'[1]Dati finali'!I$42,FALSE)</f>
        <v>0.64651999999999998</v>
      </c>
      <c r="I27">
        <f>VLOOKUP($B27,'[1]Dati finali'!$B$4:$O$40,'[1]Dati finali'!J$42,FALSE)</f>
        <v>27783.081655469832</v>
      </c>
      <c r="J27">
        <f>VLOOKUP($B27,'[1]Dati finali'!$B$4:$O$40,'[1]Dati finali'!K$42,FALSE)</f>
        <v>7</v>
      </c>
      <c r="K27" s="7">
        <f>VLOOKUP($B27,'[1]Dati finali'!$B$4:$O$40,'[1]Dati finali'!L$42,FALSE)</f>
        <v>4297.4206020000001</v>
      </c>
    </row>
    <row r="28" spans="2:11" x14ac:dyDescent="0.35">
      <c r="B28" t="s">
        <v>4</v>
      </c>
      <c r="C28" s="14">
        <f>LN(VLOOKUP($B28,'[1]Dati finali'!$B$4:$V$40,'[1]Dati finali'!$V$42,FALSE))</f>
        <v>-0.22866646562166698</v>
      </c>
      <c r="D28" s="2">
        <f>VLOOKUP($B28,'[1]Dati finali'!$B$4:$O$40,'[1]Dati finali'!C$42,FALSE)</f>
        <v>0.51440529000000002</v>
      </c>
      <c r="E28" s="5">
        <f>VLOOKUP($B28,'[1]Dati finali'!$B$4:$O$40,'[1]Dati finali'!E$42,FALSE)</f>
        <v>0.22807017543859651</v>
      </c>
      <c r="F28" s="5">
        <f>VLOOKUP($B28,'[1]Dati finali'!$B$4:$O$40,'[1]Dati finali'!G$42,FALSE)</f>
        <v>0.92982456140350889</v>
      </c>
      <c r="G28" s="2">
        <f>VLOOKUP($B28,'[1]Dati finali'!$B$4:$O$40,'[1]Dati finali'!H$42,FALSE)</f>
        <v>0.15845754764042702</v>
      </c>
      <c r="H28" s="4">
        <f>VLOOKUP($B28,'[1]Dati finali'!$B$4:$O$40,'[1]Dati finali'!I$42,FALSE)</f>
        <v>0.91535</v>
      </c>
      <c r="I28">
        <f>VLOOKUP($B28,'[1]Dati finali'!$B$4:$O$40,'[1]Dati finali'!J$42,FALSE)</f>
        <v>37964.025726503154</v>
      </c>
      <c r="J28">
        <f>VLOOKUP($B28,'[1]Dati finali'!$B$4:$O$40,'[1]Dati finali'!K$42,FALSE)</f>
        <v>39</v>
      </c>
      <c r="K28" s="7">
        <f>VLOOKUP($B28,'[1]Dati finali'!$B$4:$O$40,'[1]Dati finali'!L$42,FALSE)</f>
        <v>3958.7349989999998</v>
      </c>
    </row>
    <row r="29" spans="2:11" x14ac:dyDescent="0.35">
      <c r="B29" t="s">
        <v>1</v>
      </c>
      <c r="C29" s="14">
        <f>LN(VLOOKUP($B29,'[1]Dati finali'!$B$4:$V$40,'[1]Dati finali'!$V$42,FALSE))</f>
        <v>0.10151184073239898</v>
      </c>
      <c r="D29" s="2">
        <f>VLOOKUP($B29,'[1]Dati finali'!$B$4:$O$40,'[1]Dati finali'!C$42,FALSE)</f>
        <v>0.46356799999999998</v>
      </c>
      <c r="E29" s="5">
        <f>VLOOKUP($B29,'[1]Dati finali'!$B$4:$O$40,'[1]Dati finali'!E$42,FALSE)</f>
        <v>0.129</v>
      </c>
      <c r="F29" s="5">
        <f>VLOOKUP($B29,'[1]Dati finali'!$B$4:$O$40,'[1]Dati finali'!G$42,FALSE)</f>
        <v>0.6228070175438597</v>
      </c>
      <c r="G29" s="2">
        <f>VLOOKUP($B29,'[1]Dati finali'!$B$4:$O$40,'[1]Dati finali'!H$42,FALSE)</f>
        <v>0.14652498907518571</v>
      </c>
      <c r="H29" s="4">
        <f>VLOOKUP($B29,'[1]Dati finali'!$B$4:$O$40,'[1]Dati finali'!I$42,FALSE)</f>
        <v>0.82058000000000009</v>
      </c>
      <c r="I29">
        <f>VLOOKUP($B29,'[1]Dati finali'!$B$4:$O$40,'[1]Dati finali'!J$42,FALSE)</f>
        <v>52220.756109073707</v>
      </c>
      <c r="J29">
        <f>VLOOKUP($B29,'[1]Dati finali'!$B$4:$O$40,'[1]Dati finali'!K$42,FALSE)</f>
        <v>26</v>
      </c>
      <c r="K29" s="7">
        <f>VLOOKUP($B29,'[1]Dati finali'!$B$4:$O$40,'[1]Dati finali'!L$42,FALSE)</f>
        <v>4499.1513709999999</v>
      </c>
    </row>
    <row r="30" spans="2:11" x14ac:dyDescent="0.35">
      <c r="B30" t="s">
        <v>14</v>
      </c>
      <c r="C30" s="14">
        <f>LN(VLOOKUP($B30,'[1]Dati finali'!$B$4:$V$40,'[1]Dati finali'!$V$42,FALSE))</f>
        <v>-0.31033633420002865</v>
      </c>
      <c r="D30" s="2">
        <f>VLOOKUP($B30,'[1]Dati finali'!$B$4:$O$40,'[1]Dati finali'!C$42,FALSE)</f>
        <v>0.28600000000000003</v>
      </c>
      <c r="E30" s="5">
        <f>VLOOKUP($B30,'[1]Dati finali'!$B$4:$O$40,'[1]Dati finali'!E$42,FALSE)</f>
        <v>0.30480000000000002</v>
      </c>
      <c r="F30" s="5">
        <f>VLOOKUP($B30,'[1]Dati finali'!$B$4:$O$40,'[1]Dati finali'!G$42,FALSE)</f>
        <v>1.2192982456140351</v>
      </c>
      <c r="G30" s="2">
        <f>VLOOKUP($B30,'[1]Dati finali'!$B$4:$O$40,'[1]Dati finali'!H$42,FALSE)</f>
        <v>0.29015868125096289</v>
      </c>
      <c r="H30" s="4">
        <f>VLOOKUP($B30,'[1]Dati finali'!$B$4:$O$40,'[1]Dati finali'!I$42,FALSE)</f>
        <v>0.77260999999999991</v>
      </c>
      <c r="I30">
        <f>VLOOKUP($B30,'[1]Dati finali'!$B$4:$O$40,'[1]Dati finali'!J$42,FALSE)</f>
        <v>44420.07979267578</v>
      </c>
      <c r="J30">
        <f>VLOOKUP($B30,'[1]Dati finali'!$B$4:$O$40,'[1]Dati finali'!K$42,FALSE)</f>
        <v>30</v>
      </c>
      <c r="K30" s="7">
        <f>VLOOKUP($B30,'[1]Dati finali'!$B$4:$O$40,'[1]Dati finali'!L$42,FALSE)</f>
        <v>5829.8341499999997</v>
      </c>
    </row>
    <row r="31" spans="2:11" x14ac:dyDescent="0.35">
      <c r="B31" t="s">
        <v>33</v>
      </c>
      <c r="C31" s="14">
        <f>LN(VLOOKUP($B31,'[1]Dati finali'!$B$4:$V$40,'[1]Dati finali'!$V$42,FALSE))</f>
        <v>0.15191879047583923</v>
      </c>
      <c r="D31" s="2">
        <f>VLOOKUP($B31,'[1]Dati finali'!$B$4:$O$40,'[1]Dati finali'!C$42,FALSE)</f>
        <v>0.42599999999999999</v>
      </c>
      <c r="E31" s="5">
        <f>VLOOKUP($B31,'[1]Dati finali'!$B$4:$O$40,'[1]Dati finali'!E$42,FALSE)</f>
        <v>0.17543859649122809</v>
      </c>
      <c r="F31" s="5">
        <f>VLOOKUP($B31,'[1]Dati finali'!$B$4:$O$40,'[1]Dati finali'!G$42,FALSE)</f>
        <v>1.2719298245614037</v>
      </c>
      <c r="G31" s="2">
        <f>VLOOKUP($B31,'[1]Dati finali'!$B$4:$O$40,'[1]Dati finali'!H$42,FALSE)</f>
        <v>0.56096439169139467</v>
      </c>
      <c r="H31" s="4">
        <f>VLOOKUP($B31,'[1]Dati finali'!$B$4:$O$40,'[1]Dati finali'!I$42,FALSE)</f>
        <v>0.73760999999999999</v>
      </c>
      <c r="I31">
        <f>VLOOKUP($B31,'[1]Dati finali'!$B$4:$O$40,'[1]Dati finali'!J$42,FALSE)</f>
        <v>56765.024125018397</v>
      </c>
      <c r="J31">
        <f>VLOOKUP($B31,'[1]Dati finali'!$B$4:$O$40,'[1]Dati finali'!K$42,FALSE)</f>
        <v>16</v>
      </c>
      <c r="K31" s="7">
        <f>VLOOKUP($B31,'[1]Dati finali'!$B$4:$O$40,'[1]Dati finali'!L$42,FALSE)</f>
        <v>5213.5373970000001</v>
      </c>
    </row>
    <row r="32" spans="2:11" x14ac:dyDescent="0.35">
      <c r="B32" t="s">
        <v>12</v>
      </c>
      <c r="C32" s="14">
        <f>LN(VLOOKUP($B32,'[1]Dati finali'!$B$4:$V$40,'[1]Dati finali'!$V$42,FALSE))</f>
        <v>-0.14613332627222683</v>
      </c>
      <c r="D32" s="2">
        <f>VLOOKUP($B32,'[1]Dati finali'!$B$4:$O$40,'[1]Dati finali'!C$42,FALSE)</f>
        <v>0.43700000000000006</v>
      </c>
      <c r="E32" s="5">
        <f>VLOOKUP($B32,'[1]Dati finali'!$B$4:$O$40,'[1]Dati finali'!E$42,FALSE)</f>
        <v>0.15899999999999997</v>
      </c>
      <c r="F32" s="5">
        <f>VLOOKUP($B32,'[1]Dati finali'!$B$4:$O$40,'[1]Dati finali'!G$42,FALSE)</f>
        <v>1.2719298245614037</v>
      </c>
      <c r="G32" s="2">
        <f>VLOOKUP($B32,'[1]Dati finali'!$B$4:$O$40,'[1]Dati finali'!H$42,FALSE)</f>
        <v>0.4419622093023256</v>
      </c>
      <c r="H32" s="4">
        <f>VLOOKUP($B32,'[1]Dati finali'!$B$4:$O$40,'[1]Dati finali'!I$42,FALSE)</f>
        <v>0.85325000000000006</v>
      </c>
      <c r="I32">
        <f>VLOOKUP($B32,'[1]Dati finali'!$B$4:$O$40,'[1]Dati finali'!J$42,FALSE)</f>
        <v>39356.000800448739</v>
      </c>
      <c r="J32">
        <f>VLOOKUP($B32,'[1]Dati finali'!$B$4:$O$40,'[1]Dati finali'!K$42,FALSE)</f>
        <v>1</v>
      </c>
      <c r="K32" s="7">
        <f>VLOOKUP($B32,'[1]Dati finali'!$B$4:$O$40,'[1]Dati finali'!L$42,FALSE)</f>
        <v>6690.428715</v>
      </c>
    </row>
    <row r="33" spans="2:11" x14ac:dyDescent="0.35">
      <c r="B33" t="s">
        <v>34</v>
      </c>
      <c r="C33" s="14">
        <f>LN(VLOOKUP($B33,'[1]Dati finali'!$B$4:$V$40,'[1]Dati finali'!$V$42,FALSE))</f>
        <v>0.33003400053734483</v>
      </c>
      <c r="D33" s="2">
        <f>VLOOKUP($B33,'[1]Dati finali'!$B$4:$O$40,'[1]Dati finali'!C$42,FALSE)</f>
        <v>0.42799999999999999</v>
      </c>
      <c r="E33" s="5">
        <f>VLOOKUP($B33,'[1]Dati finali'!$B$4:$O$40,'[1]Dati finali'!E$42,FALSE)</f>
        <v>0.18109999999999998</v>
      </c>
      <c r="F33" s="5">
        <f>VLOOKUP($B33,'[1]Dati finali'!$B$4:$O$40,'[1]Dati finali'!G$42,FALSE)</f>
        <v>1.2807017543859649</v>
      </c>
      <c r="G33" s="2">
        <f>VLOOKUP($B33,'[1]Dati finali'!$B$4:$O$40,'[1]Dati finali'!H$42,FALSE)</f>
        <v>0.24521508544490278</v>
      </c>
      <c r="H33" s="4">
        <f>VLOOKUP($B33,'[1]Dati finali'!$B$4:$O$40,'[1]Dati finali'!I$42,FALSE)</f>
        <v>0.83143</v>
      </c>
      <c r="I33">
        <f>VLOOKUP($B33,'[1]Dati finali'!$B$4:$O$40,'[1]Dati finali'!J$42,FALSE)</f>
        <v>37955.073294435715</v>
      </c>
      <c r="J33">
        <f>VLOOKUP($B33,'[1]Dati finali'!$B$4:$O$40,'[1]Dati finali'!K$42,FALSE)</f>
        <v>12</v>
      </c>
      <c r="K33" s="7">
        <f>VLOOKUP($B33,'[1]Dati finali'!$B$4:$O$40,'[1]Dati finali'!L$42,FALSE)</f>
        <v>5729.8941359999999</v>
      </c>
    </row>
    <row r="34" spans="2:11" x14ac:dyDescent="0.35">
      <c r="B34" t="s">
        <v>6</v>
      </c>
      <c r="C34" s="14">
        <f>LN(VLOOKUP($B34,'[1]Dati finali'!$B$4:$V$40,'[1]Dati finali'!$V$42,FALSE))</f>
        <v>0.71527398259759345</v>
      </c>
      <c r="D34" s="2">
        <f>VLOOKUP($B34,'[1]Dati finali'!$B$4:$O$40,'[1]Dati finali'!C$42,FALSE)</f>
        <v>0.40299999999999997</v>
      </c>
      <c r="E34" s="5">
        <f>VLOOKUP($B34,'[1]Dati finali'!$B$4:$O$40,'[1]Dati finali'!E$42,FALSE)</f>
        <v>0.2838</v>
      </c>
      <c r="F34" s="5">
        <f>VLOOKUP($B34,'[1]Dati finali'!$B$4:$O$40,'[1]Dati finali'!G$42,FALSE)</f>
        <v>1.2543859649122808</v>
      </c>
      <c r="G34" s="2">
        <f>VLOOKUP($B34,'[1]Dati finali'!$B$4:$O$40,'[1]Dati finali'!H$42,FALSE)</f>
        <v>0.16570760233918128</v>
      </c>
      <c r="H34" s="4">
        <f>VLOOKUP($B34,'[1]Dati finali'!$B$4:$O$40,'[1]Dati finali'!I$42,FALSE)</f>
        <v>0.97960999999999998</v>
      </c>
      <c r="I34">
        <f>VLOOKUP($B34,'[1]Dati finali'!$B$4:$O$40,'[1]Dati finali'!J$42,FALSE)</f>
        <v>41965.08520658395</v>
      </c>
      <c r="J34">
        <f>VLOOKUP($B34,'[1]Dati finali'!$B$4:$O$40,'[1]Dati finali'!K$42,FALSE)</f>
        <v>41</v>
      </c>
      <c r="K34" s="7">
        <f>VLOOKUP($B34,'[1]Dati finali'!$B$4:$O$40,'[1]Dati finali'!L$42,FALSE)</f>
        <v>5646.6107910000001</v>
      </c>
    </row>
    <row r="35" spans="2:11" x14ac:dyDescent="0.35">
      <c r="B35" t="s">
        <v>22</v>
      </c>
      <c r="C35" s="14">
        <f>LN(VLOOKUP($B35,'[1]Dati finali'!$B$4:$V$40,'[1]Dati finali'!$V$42,FALSE))</f>
        <v>0.59516598716478453</v>
      </c>
      <c r="D35" s="2">
        <f>VLOOKUP($B35,'[1]Dati finali'!$B$4:$O$40,'[1]Dati finali'!C$42,FALSE)</f>
        <v>0.39899999999999997</v>
      </c>
      <c r="E35" s="5">
        <f>VLOOKUP($B35,'[1]Dati finali'!$B$4:$O$40,'[1]Dati finali'!E$42,FALSE)</f>
        <v>0.16165000000000002</v>
      </c>
      <c r="F35" s="5">
        <f>VLOOKUP($B35,'[1]Dati finali'!$B$4:$O$40,'[1]Dati finali'!G$42,FALSE)</f>
        <v>1.0438596491228072</v>
      </c>
      <c r="G35" s="2">
        <f>VLOOKUP($B35,'[1]Dati finali'!$B$4:$O$40,'[1]Dati finali'!H$42,FALSE)</f>
        <v>0.19813043478260869</v>
      </c>
      <c r="H35" s="4">
        <f>VLOOKUP($B35,'[1]Dati finali'!$B$4:$O$40,'[1]Dati finali'!I$42,FALSE)</f>
        <v>0.90727000000000002</v>
      </c>
      <c r="I35">
        <f>VLOOKUP($B35,'[1]Dati finali'!$B$4:$O$40,'[1]Dati finali'!J$42,FALSE)</f>
        <v>91004.175298679198</v>
      </c>
      <c r="J35">
        <f>VLOOKUP($B35,'[1]Dati finali'!$B$4:$O$40,'[1]Dati finali'!K$42,FALSE)</f>
        <v>20</v>
      </c>
      <c r="K35" s="7">
        <f>VLOOKUP($B35,'[1]Dati finali'!$B$4:$O$40,'[1]Dati finali'!L$42,FALSE)</f>
        <v>5509.6559569999999</v>
      </c>
    </row>
    <row r="36" spans="2:11" x14ac:dyDescent="0.35">
      <c r="B36" t="s">
        <v>32</v>
      </c>
      <c r="C36" s="14">
        <f>LN(VLOOKUP($B36,'[1]Dati finali'!$B$4:$V$40,'[1]Dati finali'!$V$42,FALSE))</f>
        <v>1.3080468025548198</v>
      </c>
      <c r="D36" s="2">
        <f>VLOOKUP($B36,'[1]Dati finali'!$B$4:$O$40,'[1]Dati finali'!C$42,FALSE)</f>
        <v>0.41899999999999998</v>
      </c>
      <c r="E36" s="5">
        <f>VLOOKUP($B36,'[1]Dati finali'!$B$4:$O$40,'[1]Dati finali'!E$42,FALSE)</f>
        <v>0.19645000000000001</v>
      </c>
      <c r="F36" s="5">
        <f>VLOOKUP($B36,'[1]Dati finali'!$B$4:$O$40,'[1]Dati finali'!G$42,FALSE)</f>
        <v>1.2456140350877194</v>
      </c>
      <c r="G36" s="2">
        <f>VLOOKUP($B36,'[1]Dati finali'!$B$4:$O$40,'[1]Dati finali'!H$42,FALSE)</f>
        <v>0.57096156310057655</v>
      </c>
      <c r="H36" s="4">
        <f>VLOOKUP($B36,'[1]Dati finali'!$B$4:$O$40,'[1]Dati finali'!I$42,FALSE)</f>
        <v>0.87146000000000001</v>
      </c>
      <c r="I36">
        <f>VLOOKUP($B36,'[1]Dati finali'!$B$4:$O$40,'[1]Dati finali'!J$42,FALSE)</f>
        <v>44042.249785595603</v>
      </c>
      <c r="J36">
        <f>VLOOKUP($B36,'[1]Dati finali'!$B$4:$O$40,'[1]Dati finali'!K$42,FALSE)</f>
        <v>3</v>
      </c>
      <c r="K36" s="7">
        <f>VLOOKUP($B36,'[1]Dati finali'!$B$4:$O$40,'[1]Dati finali'!L$42,FALSE)</f>
        <v>6588.63796</v>
      </c>
    </row>
    <row r="37" spans="2:11" x14ac:dyDescent="0.35">
      <c r="B37" t="s">
        <v>25</v>
      </c>
      <c r="C37" s="14">
        <f>LN(VLOOKUP($B37,'[1]Dati finali'!$B$4:$V$40,'[1]Dati finali'!$V$42,FALSE))</f>
        <v>2.4238620802757733</v>
      </c>
      <c r="D37" s="2">
        <f>VLOOKUP($B37,'[1]Dati finali'!$B$4:$O$40,'[1]Dati finali'!C$42,FALSE)</f>
        <v>0.43200000000000005</v>
      </c>
      <c r="E37" s="5">
        <f>VLOOKUP($B37,'[1]Dati finali'!$B$4:$O$40,'[1]Dati finali'!E$42,FALSE)</f>
        <v>0.16239999999999999</v>
      </c>
      <c r="F37" s="5">
        <f>VLOOKUP($B37,'[1]Dati finali'!$B$4:$O$40,'[1]Dati finali'!G$42,FALSE)</f>
        <v>1.56140350877193</v>
      </c>
      <c r="G37" s="2">
        <f>VLOOKUP($B37,'[1]Dati finali'!$B$4:$O$40,'[1]Dati finali'!H$42,FALSE)</f>
        <v>0.97569731543624161</v>
      </c>
      <c r="H37" s="4">
        <f>VLOOKUP($B37,'[1]Dati finali'!$B$4:$O$40,'[1]Dati finali'!I$42,FALSE)</f>
        <v>0.81870999999999994</v>
      </c>
      <c r="I37">
        <f>VLOOKUP($B37,'[1]Dati finali'!$B$4:$O$40,'[1]Dati finali'!J$42,FALSE)</f>
        <v>53872.17663996949</v>
      </c>
      <c r="J37">
        <f>VLOOKUP($B37,'[1]Dati finali'!$B$4:$O$40,'[1]Dati finali'!K$42,FALSE)</f>
        <v>17</v>
      </c>
      <c r="K37" s="7">
        <f>VLOOKUP($B37,'[1]Dati finali'!$B$4:$O$40,'[1]Dati finali'!L$42,FALSE)</f>
        <v>6653.4138949999997</v>
      </c>
    </row>
    <row r="38" spans="2:11" x14ac:dyDescent="0.35">
      <c r="B38" t="s">
        <v>17</v>
      </c>
      <c r="C38" s="14">
        <f>LN(VLOOKUP($B38,'[1]Dati finali'!$B$4:$V$40,'[1]Dati finali'!$V$42,FALSE))</f>
        <v>2.2227601665215788</v>
      </c>
      <c r="D38" s="2">
        <f>VLOOKUP($B38,'[1]Dati finali'!$B$4:$O$40,'[1]Dati finali'!C$42,FALSE)</f>
        <v>0.42499999999999999</v>
      </c>
      <c r="E38" s="5">
        <f>VLOOKUP($B38,'[1]Dati finali'!$B$4:$O$40,'[1]Dati finali'!E$42,FALSE)</f>
        <v>0.15579999999999999</v>
      </c>
      <c r="F38" s="5">
        <f>VLOOKUP($B38,'[1]Dati finali'!$B$4:$O$40,'[1]Dati finali'!G$42,FALSE)</f>
        <v>1.4824561403508774</v>
      </c>
      <c r="G38" s="2">
        <f>VLOOKUP($B38,'[1]Dati finali'!$B$4:$O$40,'[1]Dati finali'!H$42,FALSE)</f>
        <v>0.99986000000000008</v>
      </c>
      <c r="H38" s="4">
        <f>VLOOKUP($B38,'[1]Dati finali'!$B$4:$O$40,'[1]Dati finali'!I$42,FALSE)</f>
        <v>0.93772999999999995</v>
      </c>
      <c r="I38">
        <f>VLOOKUP($B38,'[1]Dati finali'!$B$4:$O$40,'[1]Dati finali'!J$42,FALSE)</f>
        <v>46625.174468334641</v>
      </c>
      <c r="J38">
        <f>VLOOKUP($B38,'[1]Dati finali'!$B$4:$O$40,'[1]Dati finali'!K$42,FALSE)</f>
        <v>2</v>
      </c>
      <c r="K38" s="7">
        <f>VLOOKUP($B38,'[1]Dati finali'!$B$4:$O$40,'[1]Dati finali'!L$42,FALSE)</f>
        <v>7125.3528500000002</v>
      </c>
    </row>
    <row r="41" spans="2:11" x14ac:dyDescent="0.35">
      <c r="B41" t="s">
        <v>46</v>
      </c>
    </row>
    <row r="42" spans="2:11" ht="15" thickBot="1" x14ac:dyDescent="0.4"/>
    <row r="43" spans="2:11" x14ac:dyDescent="0.35">
      <c r="B43" s="10" t="s">
        <v>47</v>
      </c>
      <c r="C43" s="10"/>
    </row>
    <row r="44" spans="2:11" x14ac:dyDescent="0.35">
      <c r="B44" t="s">
        <v>48</v>
      </c>
      <c r="C44">
        <v>0.80175749714828026</v>
      </c>
    </row>
    <row r="45" spans="2:11" x14ac:dyDescent="0.35">
      <c r="B45" t="s">
        <v>49</v>
      </c>
      <c r="C45">
        <v>0.64281508423347467</v>
      </c>
    </row>
    <row r="46" spans="2:11" x14ac:dyDescent="0.35">
      <c r="B46" t="s">
        <v>50</v>
      </c>
      <c r="C46">
        <v>0.53291203322838987</v>
      </c>
    </row>
    <row r="47" spans="2:11" x14ac:dyDescent="0.35">
      <c r="B47" t="s">
        <v>51</v>
      </c>
      <c r="C47">
        <v>1.3201251726786249</v>
      </c>
    </row>
    <row r="48" spans="2:11"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81.544846998451447</v>
      </c>
      <c r="E52">
        <v>10.193105874806431</v>
      </c>
      <c r="F52">
        <v>5.8489284724564605</v>
      </c>
      <c r="G52">
        <v>2.5848879070070925E-4</v>
      </c>
    </row>
    <row r="53" spans="2:10" x14ac:dyDescent="0.35">
      <c r="B53" t="s">
        <v>55</v>
      </c>
      <c r="C53">
        <v>26</v>
      </c>
      <c r="D53">
        <v>45.310992260034006</v>
      </c>
      <c r="E53">
        <v>1.7427304715397693</v>
      </c>
    </row>
    <row r="54" spans="2:10" ht="15" thickBot="1" x14ac:dyDescent="0.4">
      <c r="B54" s="8" t="s">
        <v>56</v>
      </c>
      <c r="C54" s="8">
        <v>34</v>
      </c>
      <c r="D54" s="8">
        <v>126.85583925848545</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-11.872840415079814</v>
      </c>
      <c r="D57">
        <v>2.3765030299165675</v>
      </c>
      <c r="E57">
        <v>-4.9959290039266797</v>
      </c>
      <c r="F57">
        <v>3.396769985803615E-5</v>
      </c>
      <c r="G57">
        <v>-16.757812354097304</v>
      </c>
      <c r="H57">
        <v>-6.9878684760623253</v>
      </c>
      <c r="I57">
        <v>-16.757812354097304</v>
      </c>
      <c r="J57">
        <v>-6.9878684760623253</v>
      </c>
    </row>
    <row r="58" spans="2:10" x14ac:dyDescent="0.35">
      <c r="B58" t="s">
        <v>35</v>
      </c>
      <c r="C58">
        <v>1.9236406007900131</v>
      </c>
      <c r="D58">
        <v>2.9765436643253191</v>
      </c>
      <c r="E58">
        <v>0.64626654862999855</v>
      </c>
      <c r="F58">
        <v>0.52377081404927228</v>
      </c>
      <c r="G58">
        <v>-4.1947325266366109</v>
      </c>
      <c r="H58">
        <v>8.042013728216638</v>
      </c>
      <c r="I58">
        <v>-4.1947325266366109</v>
      </c>
      <c r="J58">
        <v>8.042013728216638</v>
      </c>
    </row>
    <row r="59" spans="2:10" x14ac:dyDescent="0.35">
      <c r="B59" t="s">
        <v>37</v>
      </c>
      <c r="C59">
        <v>2.9105245116790206</v>
      </c>
      <c r="D59">
        <v>4.8144353056976685</v>
      </c>
      <c r="E59">
        <v>0.60454120304297065</v>
      </c>
      <c r="F59">
        <v>0.55072362900360528</v>
      </c>
      <c r="G59">
        <v>-6.9856889896241379</v>
      </c>
      <c r="H59">
        <v>12.80673801298218</v>
      </c>
      <c r="I59">
        <v>-6.9856889896241379</v>
      </c>
      <c r="J59">
        <v>12.80673801298218</v>
      </c>
    </row>
    <row r="60" spans="2:10" x14ac:dyDescent="0.35">
      <c r="B60" t="s">
        <v>39</v>
      </c>
      <c r="C60">
        <v>1.1549588621715241</v>
      </c>
      <c r="D60">
        <v>1.4989010052998508</v>
      </c>
      <c r="E60">
        <v>0.77053711892099097</v>
      </c>
      <c r="F60">
        <v>0.44792695576838382</v>
      </c>
      <c r="G60">
        <v>-1.9260762798337163</v>
      </c>
      <c r="H60">
        <v>4.2359940041767645</v>
      </c>
      <c r="I60">
        <v>-1.9260762798337163</v>
      </c>
      <c r="J60">
        <v>4.2359940041767645</v>
      </c>
    </row>
    <row r="61" spans="2:10" x14ac:dyDescent="0.35">
      <c r="B61" t="s">
        <v>40</v>
      </c>
      <c r="C61">
        <v>2.389430943957461</v>
      </c>
      <c r="D61">
        <v>1.1343664148574071</v>
      </c>
      <c r="E61">
        <v>2.1064013467445779</v>
      </c>
      <c r="F61" s="17">
        <v>4.49747674663631E-2</v>
      </c>
      <c r="G61">
        <v>5.7707384010286411E-2</v>
      </c>
      <c r="H61">
        <v>4.7211545039046356</v>
      </c>
      <c r="I61">
        <v>5.7707384010286411E-2</v>
      </c>
      <c r="J61">
        <v>4.7211545039046356</v>
      </c>
    </row>
    <row r="62" spans="2:10" x14ac:dyDescent="0.35">
      <c r="B62" t="s">
        <v>41</v>
      </c>
      <c r="C62">
        <v>4.1050208625815507</v>
      </c>
      <c r="D62">
        <v>2.3247175822534807</v>
      </c>
      <c r="E62">
        <v>1.7658148645317686</v>
      </c>
      <c r="F62" s="17">
        <v>8.9169207207021248E-2</v>
      </c>
      <c r="G62">
        <v>-0.67350456427116345</v>
      </c>
      <c r="H62">
        <v>8.8835462894342641</v>
      </c>
      <c r="I62">
        <v>-0.67350456427116345</v>
      </c>
      <c r="J62">
        <v>8.8835462894342641</v>
      </c>
    </row>
    <row r="63" spans="2:10" x14ac:dyDescent="0.35">
      <c r="B63" t="s">
        <v>42</v>
      </c>
      <c r="C63">
        <v>4.9757208693371982E-5</v>
      </c>
      <c r="D63">
        <v>1.9717253687280084E-5</v>
      </c>
      <c r="E63">
        <v>2.5235364662103605</v>
      </c>
      <c r="F63" s="17">
        <v>1.8067047016121971E-2</v>
      </c>
      <c r="G63">
        <v>9.2278132899780319E-6</v>
      </c>
      <c r="H63">
        <v>9.0286604096765933E-5</v>
      </c>
      <c r="I63">
        <v>9.2278132899780319E-6</v>
      </c>
      <c r="J63">
        <v>9.0286604096765933E-5</v>
      </c>
    </row>
    <row r="64" spans="2:10" x14ac:dyDescent="0.35">
      <c r="B64" t="s">
        <v>43</v>
      </c>
      <c r="C64">
        <v>2.0986943856590921E-2</v>
      </c>
      <c r="D64">
        <v>1.3024648251485471E-2</v>
      </c>
      <c r="E64">
        <v>1.6113251929239121</v>
      </c>
      <c r="F64">
        <v>0.11918372249559175</v>
      </c>
      <c r="G64">
        <v>-5.7856040523058885E-3</v>
      </c>
      <c r="H64">
        <v>4.775949176548773E-2</v>
      </c>
      <c r="I64">
        <v>-5.7856040523058885E-3</v>
      </c>
      <c r="J64">
        <v>4.775949176548773E-2</v>
      </c>
    </row>
    <row r="65" spans="2:10" ht="15" thickBot="1" x14ac:dyDescent="0.4">
      <c r="B65" s="8" t="s">
        <v>45</v>
      </c>
      <c r="C65" s="8">
        <v>3.081308433430557E-4</v>
      </c>
      <c r="D65" s="8">
        <v>3.1673451957312497E-4</v>
      </c>
      <c r="E65" s="8">
        <v>0.97283631654148472</v>
      </c>
      <c r="F65" s="8">
        <v>0.33959911833287149</v>
      </c>
      <c r="G65" s="8">
        <v>-3.4292628587391001E-4</v>
      </c>
      <c r="H65" s="8">
        <v>9.5918797256002147E-4</v>
      </c>
      <c r="I65" s="8">
        <v>-3.4292628587391001E-4</v>
      </c>
      <c r="J65" s="8">
        <v>9.5918797256002147E-4</v>
      </c>
    </row>
    <row r="69" spans="2:10" x14ac:dyDescent="0.35">
      <c r="B69" t="s">
        <v>70</v>
      </c>
    </row>
    <row r="70" spans="2:10" ht="15" thickBot="1" x14ac:dyDescent="0.4"/>
    <row r="71" spans="2:10" x14ac:dyDescent="0.35">
      <c r="B71" s="9" t="s">
        <v>71</v>
      </c>
      <c r="C71" s="9" t="s">
        <v>90</v>
      </c>
      <c r="D71" s="9" t="s">
        <v>73</v>
      </c>
    </row>
    <row r="72" spans="2:10" x14ac:dyDescent="0.35">
      <c r="B72">
        <v>1</v>
      </c>
      <c r="C72">
        <v>-3.4226789930618069</v>
      </c>
      <c r="D72">
        <v>-1.314649405266938</v>
      </c>
    </row>
    <row r="73" spans="2:10" x14ac:dyDescent="0.35">
      <c r="B73">
        <v>2</v>
      </c>
      <c r="C73">
        <v>-3.3952299341098637</v>
      </c>
      <c r="D73">
        <v>-0.80719528043204747</v>
      </c>
    </row>
    <row r="74" spans="2:10" x14ac:dyDescent="0.35">
      <c r="B74">
        <v>3</v>
      </c>
      <c r="C74">
        <v>-1.8747989501519329</v>
      </c>
      <c r="D74">
        <v>-1.8827726736770516</v>
      </c>
    </row>
    <row r="75" spans="2:10" x14ac:dyDescent="0.35">
      <c r="B75">
        <v>4</v>
      </c>
      <c r="C75">
        <v>-2.1652734723716938</v>
      </c>
      <c r="D75">
        <v>-1.4924850433344212</v>
      </c>
    </row>
    <row r="76" spans="2:10" x14ac:dyDescent="0.35">
      <c r="B76">
        <v>5</v>
      </c>
      <c r="C76">
        <v>-3.1407697062497535</v>
      </c>
      <c r="D76">
        <v>-0.57306153247160063</v>
      </c>
    </row>
    <row r="77" spans="2:10" x14ac:dyDescent="0.35">
      <c r="B77">
        <v>6</v>
      </c>
      <c r="C77">
        <v>-2.3303126056694659</v>
      </c>
      <c r="D77">
        <v>-1.5967310790029319</v>
      </c>
    </row>
    <row r="78" spans="2:10" x14ac:dyDescent="0.35">
      <c r="B78">
        <v>7</v>
      </c>
      <c r="C78">
        <v>-1.8513037059570969</v>
      </c>
      <c r="D78">
        <v>-1.4854144120709858</v>
      </c>
    </row>
    <row r="79" spans="2:10" x14ac:dyDescent="0.35">
      <c r="B79">
        <v>8</v>
      </c>
      <c r="C79">
        <v>-2.8850412650419925</v>
      </c>
      <c r="D79">
        <v>9.7533522694391639E-2</v>
      </c>
    </row>
    <row r="80" spans="2:10" x14ac:dyDescent="0.35">
      <c r="B80">
        <v>9</v>
      </c>
      <c r="C80">
        <v>-2.6425034855744629</v>
      </c>
      <c r="D80">
        <v>-0.26053611754454842</v>
      </c>
    </row>
    <row r="81" spans="2:4" x14ac:dyDescent="0.35">
      <c r="B81">
        <v>10</v>
      </c>
      <c r="C81">
        <v>-1.3881488478925519</v>
      </c>
      <c r="D81">
        <v>-1.9430108814407259</v>
      </c>
    </row>
    <row r="82" spans="2:4" x14ac:dyDescent="0.35">
      <c r="B82">
        <v>11</v>
      </c>
      <c r="C82">
        <v>-3.349782870396381</v>
      </c>
      <c r="D82">
        <v>0.55340335260112994</v>
      </c>
    </row>
    <row r="83" spans="2:4" x14ac:dyDescent="0.35">
      <c r="B83">
        <v>12</v>
      </c>
      <c r="C83">
        <v>-3.2879391838682066</v>
      </c>
      <c r="D83">
        <v>0.47985172920434715</v>
      </c>
    </row>
    <row r="84" spans="2:4" x14ac:dyDescent="0.35">
      <c r="B84">
        <v>13</v>
      </c>
      <c r="C84">
        <v>-2.7732064238417502</v>
      </c>
      <c r="D84">
        <v>0.34470818640970791</v>
      </c>
    </row>
    <row r="85" spans="2:4" x14ac:dyDescent="0.35">
      <c r="B85">
        <v>14</v>
      </c>
      <c r="C85">
        <v>-1.7357097415446237</v>
      </c>
      <c r="D85">
        <v>-0.57302813560489363</v>
      </c>
    </row>
    <row r="86" spans="2:4" x14ac:dyDescent="0.35">
      <c r="B86">
        <v>15</v>
      </c>
      <c r="C86">
        <v>-0.21157298650389356</v>
      </c>
      <c r="D86">
        <v>-1.662331278410452</v>
      </c>
    </row>
    <row r="87" spans="2:4" x14ac:dyDescent="0.35">
      <c r="B87">
        <v>16</v>
      </c>
      <c r="C87">
        <v>-0.134038039182514</v>
      </c>
      <c r="D87">
        <v>1.8808912046521788</v>
      </c>
    </row>
    <row r="88" spans="2:4" x14ac:dyDescent="0.35">
      <c r="B88">
        <v>17</v>
      </c>
      <c r="C88">
        <v>-1.8800365068337281</v>
      </c>
      <c r="D88">
        <v>-6.4994273431992378E-2</v>
      </c>
    </row>
    <row r="89" spans="2:4" x14ac:dyDescent="0.35">
      <c r="B89">
        <v>18</v>
      </c>
      <c r="C89">
        <v>-3.1560075586798728</v>
      </c>
      <c r="D89">
        <v>1.5440455367842734</v>
      </c>
    </row>
    <row r="90" spans="2:4" x14ac:dyDescent="0.35">
      <c r="B90">
        <v>19</v>
      </c>
      <c r="C90">
        <v>-3.2781649240070569</v>
      </c>
      <c r="D90">
        <v>1.5137302007114299</v>
      </c>
    </row>
    <row r="91" spans="2:4" x14ac:dyDescent="0.35">
      <c r="B91">
        <v>20</v>
      </c>
      <c r="C91">
        <v>0.60569584807921384</v>
      </c>
      <c r="D91">
        <v>-2.0731201798389995</v>
      </c>
    </row>
    <row r="92" spans="2:4" x14ac:dyDescent="0.35">
      <c r="B92">
        <v>21</v>
      </c>
      <c r="C92">
        <v>-1.8258011000175201</v>
      </c>
      <c r="D92">
        <v>0.94925536074604799</v>
      </c>
    </row>
    <row r="93" spans="2:4" x14ac:dyDescent="0.35">
      <c r="B93">
        <v>22</v>
      </c>
      <c r="C93">
        <v>-0.97677312417484563</v>
      </c>
      <c r="D93">
        <v>0.4167926514390814</v>
      </c>
    </row>
    <row r="94" spans="2:4" x14ac:dyDescent="0.35">
      <c r="B94">
        <v>23</v>
      </c>
      <c r="C94">
        <v>-0.7214315203262438</v>
      </c>
      <c r="D94">
        <v>0.22436561013659861</v>
      </c>
    </row>
    <row r="95" spans="2:4" x14ac:dyDescent="0.35">
      <c r="B95">
        <v>24</v>
      </c>
      <c r="C95">
        <v>-2.4081855878231879</v>
      </c>
      <c r="D95">
        <v>1.5242763978381557</v>
      </c>
    </row>
    <row r="96" spans="2:4" x14ac:dyDescent="0.35">
      <c r="B96">
        <v>25</v>
      </c>
      <c r="C96">
        <v>-1.0821592311855328</v>
      </c>
      <c r="D96">
        <v>0.85349276556386577</v>
      </c>
    </row>
    <row r="97" spans="2:4" x14ac:dyDescent="0.35">
      <c r="B97">
        <v>26</v>
      </c>
      <c r="C97">
        <v>-1.6373717739443325</v>
      </c>
      <c r="D97">
        <v>1.7388836146767315</v>
      </c>
    </row>
    <row r="98" spans="2:4" x14ac:dyDescent="0.35">
      <c r="B98">
        <v>27</v>
      </c>
      <c r="C98">
        <v>-0.52623850810613093</v>
      </c>
      <c r="D98">
        <v>0.21590217390610228</v>
      </c>
    </row>
    <row r="99" spans="2:4" x14ac:dyDescent="0.35">
      <c r="B99">
        <v>28</v>
      </c>
      <c r="C99">
        <v>6.1277482107409353E-2</v>
      </c>
      <c r="D99">
        <v>9.0641308368429874E-2</v>
      </c>
    </row>
    <row r="100" spans="2:4" x14ac:dyDescent="0.35">
      <c r="B100">
        <v>29</v>
      </c>
      <c r="C100">
        <v>-0.50100309097508111</v>
      </c>
      <c r="D100">
        <v>0.35486976470285425</v>
      </c>
    </row>
    <row r="101" spans="2:4" x14ac:dyDescent="0.35">
      <c r="B101">
        <v>30</v>
      </c>
      <c r="C101">
        <v>-1.1383674574318599</v>
      </c>
      <c r="D101">
        <v>1.4684014579692046</v>
      </c>
    </row>
    <row r="102" spans="2:4" x14ac:dyDescent="0.35">
      <c r="B102">
        <v>31</v>
      </c>
      <c r="C102">
        <v>0.28284929572402762</v>
      </c>
      <c r="D102">
        <v>0.43242468687356583</v>
      </c>
    </row>
    <row r="103" spans="2:4" x14ac:dyDescent="0.35">
      <c r="B103">
        <v>32</v>
      </c>
      <c r="C103">
        <v>1.4141222503665416</v>
      </c>
      <c r="D103">
        <v>-0.81895626320175707</v>
      </c>
    </row>
    <row r="104" spans="2:4" x14ac:dyDescent="0.35">
      <c r="B104">
        <v>33</v>
      </c>
      <c r="C104">
        <v>0.1697480298026377</v>
      </c>
      <c r="D104">
        <v>1.1382987727521821</v>
      </c>
    </row>
    <row r="105" spans="2:4" x14ac:dyDescent="0.35">
      <c r="B105">
        <v>34</v>
      </c>
      <c r="C105">
        <v>2.0138105288636812</v>
      </c>
      <c r="D105">
        <v>0.41005155141209215</v>
      </c>
    </row>
    <row r="106" spans="2:4" ht="15" thickBot="1" x14ac:dyDescent="0.4">
      <c r="B106" s="8">
        <v>35</v>
      </c>
      <c r="C106" s="8">
        <v>1.9062934602346087</v>
      </c>
      <c r="D106" s="8">
        <v>0.31646670628697016</v>
      </c>
    </row>
    <row r="107" spans="2:4" ht="15" thickBot="1" x14ac:dyDescent="0.4">
      <c r="B107" s="8">
        <v>35</v>
      </c>
      <c r="C107" s="8">
        <v>2.8552549932566174</v>
      </c>
      <c r="D107" s="8">
        <v>-1.0212797684122277</v>
      </c>
    </row>
    <row r="108" spans="2:4" x14ac:dyDescent="0.35">
      <c r="B108">
        <v>36</v>
      </c>
      <c r="C108">
        <v>3.3073220583021214</v>
      </c>
      <c r="D108">
        <v>-1.1370083671530851</v>
      </c>
    </row>
    <row r="109" spans="2:4" ht="15" thickBot="1" x14ac:dyDescent="0.4">
      <c r="B109" s="8">
        <v>37</v>
      </c>
      <c r="C109" s="8">
        <v>0.72604689963849256</v>
      </c>
      <c r="D109" s="8">
        <v>1.7394786368025101</v>
      </c>
    </row>
  </sheetData>
  <conditionalFormatting sqref="B4:C38">
    <cfRule type="cellIs" dxfId="5" priority="1" operator="equal">
      <formula>0</formula>
    </cfRule>
  </conditionalFormatting>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AF1E2-FC75-484B-8D3C-FAB5DD87DE9B}">
  <dimension ref="B3:L107"/>
  <sheetViews>
    <sheetView topLeftCell="A44" workbookViewId="0">
      <selection activeCell="B58" sqref="B58:B65"/>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1796875" customWidth="1"/>
    <col min="8" max="8" width="19.1796875" customWidth="1"/>
    <col min="9" max="9" width="14.81640625" bestFit="1" customWidth="1"/>
    <col min="10" max="10" width="16.90625" bestFit="1" customWidth="1"/>
    <col min="11" max="11" width="19.26953125" customWidth="1"/>
    <col min="12" max="12" width="16.81640625" customWidth="1"/>
  </cols>
  <sheetData>
    <row r="3" spans="2:12" ht="48" x14ac:dyDescent="0.35">
      <c r="C3" s="1" t="s">
        <v>76</v>
      </c>
      <c r="D3" s="1" t="s">
        <v>35</v>
      </c>
      <c r="E3" s="1" t="s">
        <v>36</v>
      </c>
      <c r="F3" s="1" t="s">
        <v>37</v>
      </c>
      <c r="G3" s="1" t="s">
        <v>39</v>
      </c>
      <c r="H3" s="1" t="s">
        <v>40</v>
      </c>
      <c r="I3" s="1" t="s">
        <v>41</v>
      </c>
      <c r="J3" s="1" t="s">
        <v>42</v>
      </c>
      <c r="K3" s="1" t="s">
        <v>43</v>
      </c>
      <c r="L3" s="1" t="s">
        <v>45</v>
      </c>
    </row>
    <row r="4" spans="2:12" x14ac:dyDescent="0.35">
      <c r="B4" t="s">
        <v>9</v>
      </c>
      <c r="C4" s="14">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finali'!G$42,FALSE)</f>
        <v>1.0263157894736843</v>
      </c>
      <c r="H4" s="2">
        <f>VLOOKUP($B4,'[1]Dati finali'!$B$4:$O$40,'[1]Dati finali'!H$42,FALSE)</f>
        <v>0.1126530612244898</v>
      </c>
      <c r="I4" s="4">
        <f>VLOOKUP($B4,'[1]Dati finali'!$B$4:$O$40,'[1]Dati finali'!I$42,FALSE)</f>
        <v>0.73675000000000002</v>
      </c>
      <c r="J4">
        <f>VLOOKUP($B4,'[1]Dati finali'!$B$4:$O$40,'[1]Dati finali'!J$42,FALSE)</f>
        <v>31866.010828482387</v>
      </c>
      <c r="K4">
        <f>VLOOKUP($B4,'[1]Dati finali'!$B$4:$O$40,'[1]Dati finali'!K$42,FALSE)</f>
        <v>27</v>
      </c>
      <c r="L4" s="7">
        <f>VLOOKUP($B4,'[1]Dati finali'!$B$4:$O$40,'[1]Dati finali'!L$42,FALSE)</f>
        <v>5561.476705</v>
      </c>
    </row>
    <row r="5" spans="2:12" x14ac:dyDescent="0.35">
      <c r="B5" t="s">
        <v>11</v>
      </c>
      <c r="C5" s="14">
        <f>LN(VLOOKUP($B5,'[1]Dati finali'!$B$4:$O$40,'[1]Dati finali'!$M$42,FALSE))</f>
        <v>-6.2146080984221914</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finali'!G$42,FALSE)</f>
        <v>1</v>
      </c>
      <c r="H5" s="2">
        <f>VLOOKUP($B5,'[1]Dati finali'!$B$4:$O$40,'[1]Dati finali'!H$42,FALSE)</f>
        <v>0.12391056910569105</v>
      </c>
      <c r="I5" s="4">
        <f>VLOOKUP($B5,'[1]Dati finali'!$B$4:$O$40,'[1]Dati finali'!I$42,FALSE)</f>
        <v>0.68716999999999995</v>
      </c>
      <c r="J5">
        <f>VLOOKUP($B5,'[1]Dati finali'!$B$4:$O$40,'[1]Dati finali'!J$42,FALSE)</f>
        <v>27843.887608341538</v>
      </c>
      <c r="K5">
        <f>VLOOKUP($B5,'[1]Dati finali'!$B$4:$O$40,'[1]Dati finali'!K$42,FALSE)</f>
        <v>8</v>
      </c>
      <c r="L5" s="7">
        <f>VLOOKUP($B5,'[1]Dati finali'!$B$4:$O$40,'[1]Dati finali'!L$42,FALSE)</f>
        <v>6592.3394420000004</v>
      </c>
    </row>
    <row r="6" spans="2:12" x14ac:dyDescent="0.35">
      <c r="B6" t="s">
        <v>15</v>
      </c>
      <c r="C6" s="14">
        <f>LN(VLOOKUP($B6,'[1]Dati finali'!$B$4:$O$40,'[1]Dati finali'!$M$42,FALSE))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finali'!G$42,FALSE)</f>
        <v>1.3508771929824563</v>
      </c>
      <c r="H6" s="2">
        <f>VLOOKUP($B6,'[1]Dati finali'!$B$4:$O$40,'[1]Dati finali'!H$42,FALSE)</f>
        <v>0.28974708171206226</v>
      </c>
      <c r="I6" s="4">
        <f>VLOOKUP($B6,'[1]Dati finali'!$B$4:$O$40,'[1]Dati finali'!I$42,FALSE)</f>
        <v>0.78724000000000005</v>
      </c>
      <c r="J6">
        <f>VLOOKUP($B6,'[1]Dati finali'!$B$4:$O$40,'[1]Dati finali'!J$42,FALSE)</f>
        <v>24212.197302170782</v>
      </c>
      <c r="K6">
        <f>VLOOKUP($B6,'[1]Dati finali'!$B$4:$O$40,'[1]Dati finali'!K$42,FALSE)</f>
        <v>21</v>
      </c>
      <c r="L6" s="7">
        <f>VLOOKUP($B6,'[1]Dati finali'!$B$4:$O$40,'[1]Dati finali'!L$42,FALSE)</f>
        <v>4215.9879979999996</v>
      </c>
    </row>
    <row r="7" spans="2:12" x14ac:dyDescent="0.35">
      <c r="B7" t="s">
        <v>19</v>
      </c>
      <c r="C7" s="14">
        <f>LN(VLOOKUP($B7,'[1]Dati finali'!$B$4:$O$40,'[1]Dati finali'!$M$42,FALSE))</f>
        <v>-6.2146080984221914</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finali'!G$42,FALSE)</f>
        <v>1.4122807017543861</v>
      </c>
      <c r="H7" s="2">
        <f>VLOOKUP($B7,'[1]Dati finali'!$B$4:$O$40,'[1]Dati finali'!H$42,FALSE)</f>
        <v>0.37279399585921325</v>
      </c>
      <c r="I7" s="4">
        <f>VLOOKUP($B7,'[1]Dati finali'!$B$4:$O$40,'[1]Dati finali'!I$42,FALSE)</f>
        <v>0.70144000000000006</v>
      </c>
      <c r="J7">
        <f>VLOOKUP($B7,'[1]Dati finali'!$B$4:$O$40,'[1]Dati finali'!J$42,FALSE)</f>
        <v>34585.035786649052</v>
      </c>
      <c r="K7">
        <f>VLOOKUP($B7,'[1]Dati finali'!$B$4:$O$40,'[1]Dati finali'!K$42,FALSE)</f>
        <v>29</v>
      </c>
      <c r="L7" s="7">
        <f>VLOOKUP($B7,'[1]Dati finali'!$B$4:$O$40,'[1]Dati finali'!L$42,FALSE)</f>
        <v>4652.762874</v>
      </c>
    </row>
    <row r="8" spans="2:12" x14ac:dyDescent="0.35">
      <c r="B8" t="s">
        <v>26</v>
      </c>
      <c r="C8" s="14">
        <f>LN(VLOOKUP($B8,'[1]Dati finali'!$B$4:$O$40,'[1]Dati finali'!$M$42,FALSE))</f>
        <v>-6.2146080984221914</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finali'!G$42,FALSE)</f>
        <v>0.93859649122807032</v>
      </c>
      <c r="H8" s="2">
        <f>VLOOKUP($B8,'[1]Dati finali'!$B$4:$O$40,'[1]Dati finali'!H$42,FALSE)</f>
        <v>0.13689675870348139</v>
      </c>
      <c r="I8" s="4">
        <f>VLOOKUP($B8,'[1]Dati finali'!$B$4:$O$40,'[1]Dati finali'!I$42,FALSE)</f>
        <v>0.60104999999999997</v>
      </c>
      <c r="J8">
        <f>VLOOKUP($B8,'[1]Dati finali'!$B$4:$O$40,'[1]Dati finali'!J$42,FALSE)</f>
        <v>25545.694362817598</v>
      </c>
      <c r="K8">
        <f>VLOOKUP($B8,'[1]Dati finali'!$B$4:$O$40,'[1]Dati finali'!K$42,FALSE)</f>
        <v>38</v>
      </c>
      <c r="L8" s="7">
        <f>VLOOKUP($B8,'[1]Dati finali'!$B$4:$O$40,'[1]Dati finali'!L$42,FALSE)</f>
        <v>5798.3715529999999</v>
      </c>
    </row>
    <row r="9" spans="2:12" x14ac:dyDescent="0.35">
      <c r="B9" t="s">
        <v>21</v>
      </c>
      <c r="C9" s="14">
        <f>LN(VLOOKUP($B9,'[1]Dati finali'!$B$4:$O$40,'[1]Dati finali'!$M$42,FALSE))</f>
        <v>-5.8091429903140277</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finali'!G$42,FALSE)</f>
        <v>1.0175438596491229</v>
      </c>
      <c r="H9" s="2">
        <f>VLOOKUP($B9,'[1]Dati finali'!$B$4:$O$40,'[1]Dati finali'!H$42,FALSE)</f>
        <v>0.48558139534883721</v>
      </c>
      <c r="I9" s="4">
        <f>VLOOKUP($B9,'[1]Dati finali'!$B$4:$O$40,'[1]Dati finali'!I$42,FALSE)</f>
        <v>0.67516000000000009</v>
      </c>
      <c r="J9">
        <f>VLOOKUP($B9,'[1]Dati finali'!$B$4:$O$40,'[1]Dati finali'!J$42,FALSE)</f>
        <v>28945.214455971793</v>
      </c>
      <c r="K9">
        <f>VLOOKUP($B9,'[1]Dati finali'!$B$4:$O$40,'[1]Dati finali'!K$42,FALSE)</f>
        <v>23</v>
      </c>
      <c r="L9" s="7">
        <f>VLOOKUP($B9,'[1]Dati finali'!$B$4:$O$40,'[1]Dati finali'!L$42,FALSE)</f>
        <v>6066.7289979999996</v>
      </c>
    </row>
    <row r="10" spans="2:12" x14ac:dyDescent="0.35">
      <c r="B10" t="s">
        <v>28</v>
      </c>
      <c r="C10" s="14">
        <f>LN(VLOOKUP($B10,'[1]Dati finali'!$B$4:$O$40,'[1]Dati finali'!$M$42,FALSE))</f>
        <v>-5.8091429903140277</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finali'!G$42,FALSE)</f>
        <v>1.0175438596491229</v>
      </c>
      <c r="H10" s="2">
        <f>VLOOKUP($B10,'[1]Dati finali'!$B$4:$O$40,'[1]Dati finali'!H$42,FALSE)</f>
        <v>0.41427188940092169</v>
      </c>
      <c r="I10" s="4">
        <f>VLOOKUP($B10,'[1]Dati finali'!$B$4:$O$40,'[1]Dati finali'!I$42,FALSE)</f>
        <v>0.53935999999999995</v>
      </c>
      <c r="J10">
        <f>VLOOKUP($B10,'[1]Dati finali'!$B$4:$O$40,'[1]Dati finali'!J$42,FALSE)</f>
        <v>23383.132051156193</v>
      </c>
      <c r="K10">
        <f>VLOOKUP($B10,'[1]Dati finali'!$B$4:$O$40,'[1]Dati finali'!K$42,FALSE)</f>
        <v>34</v>
      </c>
      <c r="L10" s="7">
        <f>VLOOKUP($B10,'[1]Dati finali'!$B$4:$O$40,'[1]Dati finali'!L$42,FALSE)</f>
        <v>4935.9262470000003</v>
      </c>
    </row>
    <row r="11" spans="2:12" x14ac:dyDescent="0.35">
      <c r="B11" t="s">
        <v>7</v>
      </c>
      <c r="C11" s="14">
        <f>LN(VLOOKUP($B11,'[1]Dati finali'!$B$4:$O$40,'[1]Dati finali'!$M$42,FALSE))</f>
        <v>-5.521460917862246</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finali'!G$42,FALSE)</f>
        <v>0.97368421052631593</v>
      </c>
      <c r="H11" s="2">
        <f>VLOOKUP($B11,'[1]Dati finali'!$B$4:$O$40,'[1]Dati finali'!H$42,FALSE)</f>
        <v>0.15651982378854626</v>
      </c>
      <c r="I11" s="4">
        <f>VLOOKUP($B11,'[1]Dati finali'!$B$4:$O$40,'[1]Dati finali'!I$42,FALSE)</f>
        <v>0.74668999999999996</v>
      </c>
      <c r="J11">
        <f>VLOOKUP($B11,'[1]Dati finali'!$B$4:$O$40,'[1]Dati finali'!J$42,FALSE)</f>
        <v>18375.433481661283</v>
      </c>
      <c r="K11">
        <f>VLOOKUP($B11,'[1]Dati finali'!$B$4:$O$40,'[1]Dati finali'!K$42,FALSE)</f>
        <v>33</v>
      </c>
      <c r="L11" s="7">
        <f>VLOOKUP($B11,'[1]Dati finali'!$B$4:$O$40,'[1]Dati finali'!L$42,FALSE)</f>
        <v>4747.1506650000001</v>
      </c>
    </row>
    <row r="12" spans="2:12" x14ac:dyDescent="0.35">
      <c r="B12" t="s">
        <v>23</v>
      </c>
      <c r="C12" s="14">
        <f>LN(VLOOKUP($B12,'[1]Dati finali'!$B$4:$O$40,'[1]Dati finali'!$M$42,FALSE))</f>
        <v>-5.521460917862246</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finali'!G$42,FALSE)</f>
        <v>1.192982456140351</v>
      </c>
      <c r="H12" s="2">
        <f>VLOOKUP($B12,'[1]Dati finali'!$B$4:$O$40,'[1]Dati finali'!H$42,FALSE)</f>
        <v>0.16675000000000001</v>
      </c>
      <c r="I12" s="4">
        <f>VLOOKUP($B12,'[1]Dati finali'!$B$4:$O$40,'[1]Dati finali'!I$42,FALSE)</f>
        <v>0.94546000000000008</v>
      </c>
      <c r="J12">
        <f>VLOOKUP($B12,'[1]Dati finali'!$B$4:$O$40,'[1]Dati finali'!J$42,FALSE)</f>
        <v>35994.860216078843</v>
      </c>
      <c r="K12">
        <f>VLOOKUP($B12,'[1]Dati finali'!$B$4:$O$40,'[1]Dati finali'!K$42,FALSE)</f>
        <v>9</v>
      </c>
      <c r="L12" s="7">
        <f>VLOOKUP($B12,'[1]Dati finali'!$B$4:$O$40,'[1]Dati finali'!L$42,FALSE)</f>
        <v>3986.496114</v>
      </c>
    </row>
    <row r="13" spans="2:12" x14ac:dyDescent="0.35">
      <c r="B13" t="s">
        <v>29</v>
      </c>
      <c r="C13" s="14">
        <f>LN(VLOOKUP($B13,'[1]Dati finali'!$B$4:$O$40,'[1]Dati finali'!$M$42,FALSE))</f>
        <v>-5.521460917862246</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finali'!G$42,FALSE)</f>
        <v>1.1578947368421053</v>
      </c>
      <c r="H13" s="2">
        <f>VLOOKUP($B13,'[1]Dati finali'!$B$4:$O$40,'[1]Dati finali'!H$42,FALSE)</f>
        <v>0.24461254612546127</v>
      </c>
      <c r="I13" s="4">
        <f>VLOOKUP($B13,'[1]Dati finali'!$B$4:$O$40,'[1]Dati finali'!I$42,FALSE)</f>
        <v>0.53750999999999993</v>
      </c>
      <c r="J13">
        <f>VLOOKUP($B13,'[1]Dati finali'!$B$4:$O$40,'[1]Dati finali'!J$42,FALSE)</f>
        <v>27733.754503235035</v>
      </c>
      <c r="K13">
        <f>VLOOKUP($B13,'[1]Dati finali'!$B$4:$O$40,'[1]Dati finali'!K$42,FALSE)</f>
        <v>24</v>
      </c>
      <c r="L13" s="7">
        <f>VLOOKUP($B13,'[1]Dati finali'!$B$4:$O$40,'[1]Dati finali'!L$42,FALSE)</f>
        <v>5348.64149</v>
      </c>
    </row>
    <row r="14" spans="2:12" x14ac:dyDescent="0.35">
      <c r="B14" t="s">
        <v>6</v>
      </c>
      <c r="C14" s="14">
        <f>LN(VLOOKUP($B14,'[1]Dati finali'!$B$4:$O$40,'[1]Dati finali'!$M$42,FALSE))</f>
        <v>-5.1159958097540823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finali'!G$42,FALSE)</f>
        <v>1.2543859649122808</v>
      </c>
      <c r="H14" s="2">
        <f>VLOOKUP($B14,'[1]Dati finali'!$B$4:$O$40,'[1]Dati finali'!H$42,FALSE)</f>
        <v>0.16570760233918128</v>
      </c>
      <c r="I14" s="4">
        <f>VLOOKUP($B14,'[1]Dati finali'!$B$4:$O$40,'[1]Dati finali'!I$42,FALSE)</f>
        <v>0.97960999999999998</v>
      </c>
      <c r="J14">
        <f>VLOOKUP($B14,'[1]Dati finali'!$B$4:$O$40,'[1]Dati finali'!J$42,FALSE)</f>
        <v>41965.08520658395</v>
      </c>
      <c r="K14">
        <f>VLOOKUP($B14,'[1]Dati finali'!$B$4:$O$40,'[1]Dati finali'!K$42,FALSE)</f>
        <v>41</v>
      </c>
      <c r="L14" s="7">
        <f>VLOOKUP($B14,'[1]Dati finali'!$B$4:$O$40,'[1]Dati finali'!L$42,FALSE)</f>
        <v>5646.6107910000001</v>
      </c>
    </row>
    <row r="15" spans="2:12" x14ac:dyDescent="0.35">
      <c r="B15" t="s">
        <v>20</v>
      </c>
      <c r="C15" s="14">
        <f>LN(VLOOKUP($B15,'[1]Dati finali'!$B$4:$O$40,'[1]Dati finali'!$M$42,FALSE))</f>
        <v>-5.1159958097540823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finali'!G$42,FALSE)</f>
        <v>1.0175438596491229</v>
      </c>
      <c r="H15" s="2">
        <f>VLOOKUP($B15,'[1]Dati finali'!$B$4:$O$40,'[1]Dati finali'!H$42,FALSE)</f>
        <v>0.54400000000000004</v>
      </c>
      <c r="I15" s="4">
        <f>VLOOKUP($B15,'[1]Dati finali'!$B$4:$O$40,'[1]Dati finali'!I$42,FALSE)</f>
        <v>0.68075000000000008</v>
      </c>
      <c r="J15">
        <f>VLOOKUP($B15,'[1]Dati finali'!$B$4:$O$40,'[1]Dati finali'!J$42,FALSE)</f>
        <v>24735.816612986935</v>
      </c>
      <c r="K15">
        <f>VLOOKUP($B15,'[1]Dati finali'!$B$4:$O$40,'[1]Dati finali'!K$42,FALSE)</f>
        <v>22</v>
      </c>
      <c r="L15" s="7">
        <f>VLOOKUP($B15,'[1]Dati finali'!$B$4:$O$40,'[1]Dati finali'!L$42,FALSE)</f>
        <v>6316.579033</v>
      </c>
    </row>
    <row r="16" spans="2:12" x14ac:dyDescent="0.35">
      <c r="B16" t="s">
        <v>31</v>
      </c>
      <c r="C16" s="14">
        <f>LN(VLOOKUP($B16,'[1]Dati finali'!$B$4:$O$40,'[1]Dati finali'!$M$42,FALSE))</f>
        <v>-5.1159958097540823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finali'!G$42,FALSE)</f>
        <v>1.1052631578947369</v>
      </c>
      <c r="H16" s="2">
        <f>VLOOKUP($B16,'[1]Dati finali'!$B$4:$O$40,'[1]Dati finali'!H$42,FALSE)</f>
        <v>0.38106081573197381</v>
      </c>
      <c r="I16" s="4">
        <f>VLOOKUP($B16,'[1]Dati finali'!$B$4:$O$40,'[1]Dati finali'!I$42,FALSE)</f>
        <v>0.80079999999999996</v>
      </c>
      <c r="J16">
        <f>VLOOKUP($B16,'[1]Dati finali'!$B$4:$O$40,'[1]Dati finali'!J$42,FALSE)</f>
        <v>33331.449418750446</v>
      </c>
      <c r="K16">
        <f>VLOOKUP($B16,'[1]Dati finali'!$B$4:$O$40,'[1]Dati finali'!K$42,FALSE)</f>
        <v>6</v>
      </c>
      <c r="L16" s="7">
        <f>VLOOKUP($B16,'[1]Dati finali'!$B$4:$O$40,'[1]Dati finali'!L$42,FALSE)</f>
        <v>4488.0469249999996</v>
      </c>
    </row>
    <row r="17" spans="2:12" x14ac:dyDescent="0.35">
      <c r="B17" t="s">
        <v>8</v>
      </c>
      <c r="C17" s="14">
        <f>LN(VLOOKUP($B17,'[1]Dati finali'!$B$4:$O$40,'[1]Dati finali'!$M$42,FALSE))</f>
        <v>-4.9618451299268234</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finali'!G$42,FALSE)</f>
        <v>1.0789473684210527</v>
      </c>
      <c r="H17" s="2">
        <f>VLOOKUP($B17,'[1]Dati finali'!$B$4:$O$40,'[1]Dati finali'!H$42,FALSE)</f>
        <v>8.6530612244897956E-2</v>
      </c>
      <c r="I17" s="4">
        <f>VLOOKUP($B17,'[1]Dati finali'!$B$4:$O$40,'[1]Dati finali'!I$42,FALSE)</f>
        <v>0.66835999999999995</v>
      </c>
      <c r="J17">
        <f>VLOOKUP($B17,'[1]Dati finali'!$B$4:$O$40,'[1]Dati finali'!J$42,FALSE)</f>
        <v>30266.202047392988</v>
      </c>
      <c r="K17">
        <f>VLOOKUP($B17,'[1]Dati finali'!$B$4:$O$40,'[1]Dati finali'!K$42,FALSE)</f>
        <v>40</v>
      </c>
      <c r="L17" s="7">
        <f>VLOOKUP($B17,'[1]Dati finali'!$B$4:$O$40,'[1]Dati finali'!L$42,FALSE)</f>
        <v>3905.06351</v>
      </c>
    </row>
    <row r="18" spans="2:12" x14ac:dyDescent="0.35">
      <c r="B18" t="s">
        <v>18</v>
      </c>
      <c r="C18" s="14">
        <f>LN(VLOOKUP($B18,'[1]Dati finali'!$B$4:$O$40,'[1]Dati finali'!$M$42,FALSE))</f>
        <v>-4.9618451299268234</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finali'!G$42,FALSE)</f>
        <v>1.2017543859649125</v>
      </c>
      <c r="H18" s="2">
        <f>VLOOKUP($B18,'[1]Dati finali'!$B$4:$O$40,'[1]Dati finali'!H$42,FALSE)</f>
        <v>0.24720394736842105</v>
      </c>
      <c r="I18" s="4">
        <f>VLOOKUP($B18,'[1]Dati finali'!$B$4:$O$40,'[1]Dati finali'!I$42,FALSE)</f>
        <v>0.62946999999999997</v>
      </c>
      <c r="J18">
        <f>VLOOKUP($B18,'[1]Dati finali'!$B$4:$O$40,'[1]Dati finali'!J$42,FALSE)</f>
        <v>66358.098990725048</v>
      </c>
      <c r="K18">
        <f>VLOOKUP($B18,'[1]Dati finali'!$B$4:$O$40,'[1]Dati finali'!K$42,FALSE)</f>
        <v>19</v>
      </c>
      <c r="L18" s="7">
        <f>VLOOKUP($B18,'[1]Dati finali'!$B$4:$O$40,'[1]Dati finali'!L$42,FALSE)</f>
        <v>5924.2219409999998</v>
      </c>
    </row>
    <row r="19" spans="2:12" x14ac:dyDescent="0.35">
      <c r="B19" t="s">
        <v>30</v>
      </c>
      <c r="C19" s="14">
        <f>LN(VLOOKUP($B19,'[1]Dati finali'!$B$4:$O$40,'[1]Dati finali'!$M$42,FALSE))</f>
        <v>-4.8283137373023015</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finali'!G$42,FALSE)</f>
        <v>1.1578947368421053</v>
      </c>
      <c r="H19" s="2">
        <f>VLOOKUP($B19,'[1]Dati finali'!$B$4:$O$40,'[1]Dati finali'!H$42,FALSE)</f>
        <v>0.30648484848484847</v>
      </c>
      <c r="I19" s="4">
        <f>VLOOKUP($B19,'[1]Dati finali'!$B$4:$O$40,'[1]Dati finali'!I$42,FALSE)</f>
        <v>0.54273000000000005</v>
      </c>
      <c r="J19">
        <f>VLOOKUP($B19,'[1]Dati finali'!$B$4:$O$40,'[1]Dati finali'!J$42,FALSE)</f>
        <v>30586.152876945034</v>
      </c>
      <c r="K19">
        <f>VLOOKUP($B19,'[1]Dati finali'!$B$4:$O$40,'[1]Dati finali'!K$42,FALSE)</f>
        <v>5</v>
      </c>
      <c r="L19" s="7">
        <f>VLOOKUP($B19,'[1]Dati finali'!$B$4:$O$40,'[1]Dati finali'!L$42,FALSE)</f>
        <v>5115.4481239999996</v>
      </c>
    </row>
    <row r="20" spans="2:12" x14ac:dyDescent="0.35">
      <c r="B20" t="s">
        <v>16</v>
      </c>
      <c r="C20" s="14">
        <f>LN(VLOOKUP($B20,'[1]Dati finali'!$B$4:$O$40,'[1]Dati finali'!$M$42,FALSE))</f>
        <v>-4.7105307016459177</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finali'!G$42,FALSE)</f>
        <v>1.0350877192982457</v>
      </c>
      <c r="H20" s="2">
        <f>VLOOKUP($B20,'[1]Dati finali'!$B$4:$O$40,'[1]Dati finali'!H$42,FALSE)</f>
        <v>0.10078369905956112</v>
      </c>
      <c r="I20" s="4">
        <f>VLOOKUP($B20,'[1]Dati finali'!$B$4:$O$40,'[1]Dati finali'!I$42,FALSE)</f>
        <v>0.71062000000000003</v>
      </c>
      <c r="J20">
        <f>VLOOKUP($B20,'[1]Dati finali'!$B$4:$O$40,'[1]Dati finali'!J$42,FALSE)</f>
        <v>24656.045439859558</v>
      </c>
      <c r="K20">
        <f>VLOOKUP($B20,'[1]Dati finali'!$B$4:$O$40,'[1]Dati finali'!K$42,FALSE)</f>
        <v>28</v>
      </c>
      <c r="L20" s="7">
        <f>VLOOKUP($B20,'[1]Dati finali'!$B$4:$O$40,'[1]Dati finali'!L$42,FALSE)</f>
        <v>5272.761109</v>
      </c>
    </row>
    <row r="21" spans="2:12" x14ac:dyDescent="0.35">
      <c r="B21" t="s">
        <v>4</v>
      </c>
      <c r="C21" s="14">
        <f>LN(VLOOKUP($B21,'[1]Dati finali'!$B$4:$O$40,'[1]Dati finali'!$M$42,FALSE))</f>
        <v>-4.6051701859880909</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finali'!G$42,FALSE)</f>
        <v>0.92982456140350889</v>
      </c>
      <c r="H21" s="2">
        <f>VLOOKUP($B21,'[1]Dati finali'!$B$4:$O$40,'[1]Dati finali'!H$42,FALSE)</f>
        <v>0.15845754764042702</v>
      </c>
      <c r="I21" s="4">
        <f>VLOOKUP($B21,'[1]Dati finali'!$B$4:$O$40,'[1]Dati finali'!I$42,FALSE)</f>
        <v>0.91535</v>
      </c>
      <c r="J21">
        <f>VLOOKUP($B21,'[1]Dati finali'!$B$4:$O$40,'[1]Dati finali'!J$42,FALSE)</f>
        <v>37964.025726503154</v>
      </c>
      <c r="K21">
        <f>VLOOKUP($B21,'[1]Dati finali'!$B$4:$O$40,'[1]Dati finali'!K$42,FALSE)</f>
        <v>39</v>
      </c>
      <c r="L21" s="7">
        <f>VLOOKUP($B21,'[1]Dati finali'!$B$4:$O$40,'[1]Dati finali'!L$42,FALSE)</f>
        <v>3958.7349989999998</v>
      </c>
    </row>
    <row r="22" spans="2:12" x14ac:dyDescent="0.35">
      <c r="B22" t="s">
        <v>0</v>
      </c>
      <c r="C22" s="14">
        <f>LN(VLOOKUP($B22,'[1]Dati finali'!$B$4:$O$40,'[1]Dati finali'!$M$42,FALSE))</f>
        <v>-4.5098600061837661</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finali'!G$42,FALSE)</f>
        <v>0.71052631578947378</v>
      </c>
      <c r="H22" s="2">
        <f>VLOOKUP($B22,'[1]Dati finali'!$B$4:$O$40,'[1]Dati finali'!H$42,FALSE)</f>
        <v>0.65241799578693949</v>
      </c>
      <c r="I22" s="4">
        <f>VLOOKUP($B22,'[1]Dati finali'!$B$4:$O$40,'[1]Dati finali'!I$42,FALSE)</f>
        <v>0.81349999999999989</v>
      </c>
      <c r="J22">
        <f>VLOOKUP($B22,'[1]Dati finali'!$B$4:$O$40,'[1]Dati finali'!J$42,FALSE)</f>
        <v>40969.205896074651</v>
      </c>
      <c r="K22">
        <f>VLOOKUP($B22,'[1]Dati finali'!$B$4:$O$40,'[1]Dati finali'!K$42,FALSE)</f>
        <v>25</v>
      </c>
      <c r="L22" s="7">
        <f>VLOOKUP($B22,'[1]Dati finali'!$B$4:$O$40,'[1]Dati finali'!L$42,FALSE)</f>
        <v>5046.9707070000004</v>
      </c>
    </row>
    <row r="23" spans="2:12" x14ac:dyDescent="0.35">
      <c r="B23" t="s">
        <v>1</v>
      </c>
      <c r="C23" s="14">
        <f>LN(VLOOKUP($B23,'[1]Dati finali'!$B$4:$O$40,'[1]Dati finali'!$M$42,FALSE))</f>
        <v>-4.4228486291941369</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finali'!G$42,FALSE)</f>
        <v>0.6228070175438597</v>
      </c>
      <c r="H23" s="2">
        <f>VLOOKUP($B23,'[1]Dati finali'!$B$4:$O$40,'[1]Dati finali'!H$42,FALSE)</f>
        <v>0.14652498907518571</v>
      </c>
      <c r="I23" s="4">
        <f>VLOOKUP($B23,'[1]Dati finali'!$B$4:$O$40,'[1]Dati finali'!I$42,FALSE)</f>
        <v>0.82058000000000009</v>
      </c>
      <c r="J23">
        <f>VLOOKUP($B23,'[1]Dati finali'!$B$4:$O$40,'[1]Dati finali'!J$42,FALSE)</f>
        <v>52220.756109073707</v>
      </c>
      <c r="K23">
        <f>VLOOKUP($B23,'[1]Dati finali'!$B$4:$O$40,'[1]Dati finali'!K$42,FALSE)</f>
        <v>26</v>
      </c>
      <c r="L23" s="7">
        <f>VLOOKUP($B23,'[1]Dati finali'!$B$4:$O$40,'[1]Dati finali'!L$42,FALSE)</f>
        <v>4499.1513709999999</v>
      </c>
    </row>
    <row r="24" spans="2:12" x14ac:dyDescent="0.35">
      <c r="B24" t="s">
        <v>3</v>
      </c>
      <c r="C24" s="14">
        <f>LN(VLOOKUP($B24,'[1]Dati finali'!$B$4:$O$40,'[1]Dati finali'!$M$42,FALSE))</f>
        <v>-4.4228486291941369</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finali'!G$42,FALSE)</f>
        <v>1.0701754385964912</v>
      </c>
      <c r="H24" s="2">
        <f>VLOOKUP($B24,'[1]Dati finali'!$B$4:$O$40,'[1]Dati finali'!H$42,FALSE)</f>
        <v>2.8395721925133691E-2</v>
      </c>
      <c r="I24" s="4">
        <f>VLOOKUP($B24,'[1]Dati finali'!$B$4:$O$40,'[1]Dati finali'!I$42,FALSE)</f>
        <v>0.81503000000000003</v>
      </c>
      <c r="J24">
        <f>VLOOKUP($B24,'[1]Dati finali'!$B$4:$O$40,'[1]Dati finali'!J$42,FALSE)</f>
        <v>33627.430244398442</v>
      </c>
      <c r="K24">
        <f>VLOOKUP($B24,'[1]Dati finali'!$B$4:$O$40,'[1]Dati finali'!K$42,FALSE)</f>
        <v>80</v>
      </c>
      <c r="L24" s="7">
        <f>VLOOKUP($B24,'[1]Dati finali'!$B$4:$O$40,'[1]Dati finali'!L$42,FALSE)</f>
        <v>4166.0179909999997</v>
      </c>
    </row>
    <row r="25" spans="2:12" x14ac:dyDescent="0.35">
      <c r="B25" t="s">
        <v>14</v>
      </c>
      <c r="C25" s="14">
        <f>LN(VLOOKUP($B25,'[1]Dati finali'!$B$4:$O$40,'[1]Dati finali'!$M$42,FALSE))</f>
        <v>-4.1997050778799272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finali'!G$42,FALSE)</f>
        <v>1.2192982456140351</v>
      </c>
      <c r="H25" s="2">
        <f>VLOOKUP($B25,'[1]Dati finali'!$B$4:$O$40,'[1]Dati finali'!H$42,FALSE)</f>
        <v>0.29015868125096289</v>
      </c>
      <c r="I25" s="4">
        <f>VLOOKUP($B25,'[1]Dati finali'!$B$4:$O$40,'[1]Dati finali'!I$42,FALSE)</f>
        <v>0.77260999999999991</v>
      </c>
      <c r="J25">
        <f>VLOOKUP($B25,'[1]Dati finali'!$B$4:$O$40,'[1]Dati finali'!J$42,FALSE)</f>
        <v>44420.07979267578</v>
      </c>
      <c r="K25">
        <f>VLOOKUP($B25,'[1]Dati finali'!$B$4:$O$40,'[1]Dati finali'!K$42,FALSE)</f>
        <v>30</v>
      </c>
      <c r="L25" s="7">
        <f>VLOOKUP($B25,'[1]Dati finali'!$B$4:$O$40,'[1]Dati finali'!L$42,FALSE)</f>
        <v>5829.8341499999997</v>
      </c>
    </row>
    <row r="26" spans="2:12" x14ac:dyDescent="0.35">
      <c r="B26" t="s">
        <v>13</v>
      </c>
      <c r="C26" s="14">
        <f>LN(VLOOKUP($B26,'[1]Dati finali'!$B$4:$O$40,'[1]Dati finali'!$M$42,FALSE))</f>
        <v>-4.0173835210859723</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finali'!G$42,FALSE)</f>
        <v>1.2192982456140351</v>
      </c>
      <c r="H26" s="2">
        <f>VLOOKUP($B26,'[1]Dati finali'!$B$4:$O$40,'[1]Dati finali'!H$42,FALSE)</f>
        <v>0.17483279395900755</v>
      </c>
      <c r="I26" s="4">
        <f>VLOOKUP($B26,'[1]Dati finali'!$B$4:$O$40,'[1]Dati finali'!I$42,FALSE)</f>
        <v>0.80180000000000007</v>
      </c>
      <c r="J26">
        <f>VLOOKUP($B26,'[1]Dati finali'!$B$4:$O$40,'[1]Dati finali'!J$42,FALSE)</f>
        <v>37588.058140447843</v>
      </c>
      <c r="K26">
        <f>VLOOKUP($B26,'[1]Dati finali'!$B$4:$O$40,'[1]Dati finali'!K$42,FALSE)</f>
        <v>10</v>
      </c>
      <c r="L26" s="7">
        <f>VLOOKUP($B26,'[1]Dati finali'!$B$4:$O$40,'[1]Dati finali'!L$42,FALSE)</f>
        <v>5422.6711299999997</v>
      </c>
    </row>
    <row r="27" spans="2:12" x14ac:dyDescent="0.35">
      <c r="B27" t="s">
        <v>22</v>
      </c>
      <c r="C27" s="14">
        <f>LN(VLOOKUP($B27,'[1]Dati finali'!$B$4:$O$40,'[1]Dati finali'!$M$42,FALSE))</f>
        <v>-3.9633162998156966</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finali'!G$42,FALSE)</f>
        <v>1.0438596491228072</v>
      </c>
      <c r="H27" s="2">
        <f>VLOOKUP($B27,'[1]Dati finali'!$B$4:$O$40,'[1]Dati finali'!H$42,FALSE)</f>
        <v>0.19813043478260869</v>
      </c>
      <c r="I27" s="4">
        <f>VLOOKUP($B27,'[1]Dati finali'!$B$4:$O$40,'[1]Dati finali'!I$42,FALSE)</f>
        <v>0.90727000000000002</v>
      </c>
      <c r="J27">
        <f>VLOOKUP($B27,'[1]Dati finali'!$B$4:$O$40,'[1]Dati finali'!J$42,FALSE)</f>
        <v>91004.175298679198</v>
      </c>
      <c r="K27">
        <f>VLOOKUP($B27,'[1]Dati finali'!$B$4:$O$40,'[1]Dati finali'!K$42,FALSE)</f>
        <v>20</v>
      </c>
      <c r="L27" s="7">
        <f>VLOOKUP($B27,'[1]Dati finali'!$B$4:$O$40,'[1]Dati finali'!L$42,FALSE)</f>
        <v>5509.6559569999999</v>
      </c>
    </row>
    <row r="28" spans="2:12" x14ac:dyDescent="0.35">
      <c r="B28" t="s">
        <v>34</v>
      </c>
      <c r="C28" s="14">
        <f>LN(VLOOKUP($B28,'[1]Dati finali'!$B$4:$O$40,'[1]Dati finali'!$M$42,FALSE))</f>
        <v>-3.9633162998156966</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finali'!G$42,FALSE)</f>
        <v>1.2807017543859649</v>
      </c>
      <c r="H28" s="2">
        <f>VLOOKUP($B28,'[1]Dati finali'!$B$4:$O$40,'[1]Dati finali'!H$42,FALSE)</f>
        <v>0.24521508544490278</v>
      </c>
      <c r="I28" s="4">
        <f>VLOOKUP($B28,'[1]Dati finali'!$B$4:$O$40,'[1]Dati finali'!I$42,FALSE)</f>
        <v>0.83143</v>
      </c>
      <c r="J28">
        <f>VLOOKUP($B28,'[1]Dati finali'!$B$4:$O$40,'[1]Dati finali'!J$42,FALSE)</f>
        <v>37955.073294435715</v>
      </c>
      <c r="K28">
        <f>VLOOKUP($B28,'[1]Dati finali'!$B$4:$O$40,'[1]Dati finali'!K$42,FALSE)</f>
        <v>12</v>
      </c>
      <c r="L28" s="7">
        <f>VLOOKUP($B28,'[1]Dati finali'!$B$4:$O$40,'[1]Dati finali'!L$42,FALSE)</f>
        <v>5729.8941359999999</v>
      </c>
    </row>
    <row r="29" spans="2:12" x14ac:dyDescent="0.35">
      <c r="B29" t="s">
        <v>27</v>
      </c>
      <c r="C29" s="14">
        <f>LN(VLOOKUP($B29,'[1]Dati finali'!$B$4:$O$40,'[1]Dati finali'!$M$42,FALSE))</f>
        <v>-3.9633162998156966</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finali'!G$42,FALSE)</f>
        <v>1.3508771929824563</v>
      </c>
      <c r="H29" s="2">
        <f>VLOOKUP($B29,'[1]Dati finali'!$B$4:$O$40,'[1]Dati finali'!H$42,FALSE)</f>
        <v>0.53502487562189049</v>
      </c>
      <c r="I29" s="4">
        <f>VLOOKUP($B29,'[1]Dati finali'!$B$4:$O$40,'[1]Dati finali'!I$42,FALSE)</f>
        <v>0.64651999999999998</v>
      </c>
      <c r="J29">
        <f>VLOOKUP($B29,'[1]Dati finali'!$B$4:$O$40,'[1]Dati finali'!J$42,FALSE)</f>
        <v>27783.081655469832</v>
      </c>
      <c r="K29">
        <f>VLOOKUP($B29,'[1]Dati finali'!$B$4:$O$40,'[1]Dati finali'!K$42,FALSE)</f>
        <v>7</v>
      </c>
      <c r="L29" s="7">
        <f>VLOOKUP($B29,'[1]Dati finali'!$B$4:$O$40,'[1]Dati finali'!L$42,FALSE)</f>
        <v>4297.4206020000001</v>
      </c>
    </row>
    <row r="30" spans="2:12" x14ac:dyDescent="0.35">
      <c r="B30" t="s">
        <v>5</v>
      </c>
      <c r="C30" s="14">
        <f>LN(VLOOKUP($B30,'[1]Dati finali'!$B$4:$O$40,'[1]Dati finali'!$M$42,FALSE))</f>
        <v>-3.912023005428146</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finali'!G$42,FALSE)</f>
        <v>1.0526315789473684</v>
      </c>
      <c r="H30" s="2">
        <f>VLOOKUP($B30,'[1]Dati finali'!$B$4:$O$40,'[1]Dati finali'!H$42,FALSE)</f>
        <v>0.74774668630338736</v>
      </c>
      <c r="I30" s="4">
        <f>VLOOKUP($B30,'[1]Dati finali'!$B$4:$O$40,'[1]Dati finali'!I$42,FALSE)</f>
        <v>0.58094000000000001</v>
      </c>
      <c r="J30">
        <f>VLOOKUP($B30,'[1]Dati finali'!$B$4:$O$40,'[1]Dati finali'!J$42,FALSE)</f>
        <v>45962.942412958422</v>
      </c>
      <c r="K30">
        <f>VLOOKUP($B30,'[1]Dati finali'!$B$4:$O$40,'[1]Dati finali'!K$42,FALSE)</f>
        <v>18</v>
      </c>
      <c r="L30" s="7">
        <f>VLOOKUP($B30,'[1]Dati finali'!$B$4:$O$40,'[1]Dati finali'!L$42,FALSE)</f>
        <v>5352.3429720000004</v>
      </c>
    </row>
    <row r="31" spans="2:12" x14ac:dyDescent="0.35">
      <c r="B31" t="s">
        <v>2</v>
      </c>
      <c r="C31" s="14">
        <f>LN(VLOOKUP($B31,'[1]Dati finali'!$B$4:$O$40,'[1]Dati finali'!$M$42,FALSE))</f>
        <v>-3.8167128256238212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finali'!G$42,FALSE)</f>
        <v>0.8421052631578948</v>
      </c>
      <c r="H31" s="2">
        <f>VLOOKUP($B31,'[1]Dati finali'!$B$4:$O$40,'[1]Dati finali'!H$42,FALSE)</f>
        <v>0.24825304897932565</v>
      </c>
      <c r="I31" s="4">
        <f>VLOOKUP($B31,'[1]Dati finali'!$B$4:$O$40,'[1]Dati finali'!I$42,FALSE)</f>
        <v>0.5796</v>
      </c>
      <c r="J31">
        <f>VLOOKUP($B31,'[1]Dati finali'!$B$4:$O$40,'[1]Dati finali'!J$42,FALSE)</f>
        <v>14742.756017137894</v>
      </c>
      <c r="K31">
        <f>VLOOKUP($B31,'[1]Dati finali'!$B$4:$O$40,'[1]Dati finali'!K$42,FALSE)</f>
        <v>109</v>
      </c>
      <c r="L31" s="7">
        <f>VLOOKUP($B31,'[1]Dati finali'!$B$4:$O$40,'[1]Dati finali'!L$42,FALSE)</f>
        <v>4432.5246950000001</v>
      </c>
    </row>
    <row r="32" spans="2:12" x14ac:dyDescent="0.35">
      <c r="B32" t="s">
        <v>24</v>
      </c>
      <c r="C32" s="14">
        <f>LN(VLOOKUP($B32,'[1]Dati finali'!$B$4:$O$40,'[1]Dati finali'!$M$42,FALSE))</f>
        <v>-3.8167128256238212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finali'!G$42,FALSE)</f>
        <v>1.4736842105263159</v>
      </c>
      <c r="H32" s="2">
        <f>VLOOKUP($B32,'[1]Dati finali'!$B$4:$O$40,'[1]Dati finali'!H$42,FALSE)</f>
        <v>0.12103298611111112</v>
      </c>
      <c r="I32" s="4">
        <f>VLOOKUP($B32,'[1]Dati finali'!$B$4:$O$40,'[1]Dati finali'!I$42,FALSE)</f>
        <v>0.91076999999999997</v>
      </c>
      <c r="J32">
        <f>VLOOKUP($B32,'[1]Dati finali'!$B$4:$O$40,'[1]Dati finali'!J$42,FALSE)</f>
        <v>46055.498481981653</v>
      </c>
      <c r="K32">
        <f>VLOOKUP($B32,'[1]Dati finali'!$B$4:$O$40,'[1]Dati finali'!K$42,FALSE)</f>
        <v>36</v>
      </c>
      <c r="L32" s="7">
        <f>VLOOKUP($B32,'[1]Dati finali'!$B$4:$O$40,'[1]Dati finali'!L$42,FALSE)</f>
        <v>5816.8789630000001</v>
      </c>
    </row>
    <row r="33" spans="2:12" x14ac:dyDescent="0.35">
      <c r="B33" t="s">
        <v>12</v>
      </c>
      <c r="C33" s="14">
        <f>LN(VLOOKUP($B33,'[1]Dati finali'!$B$4:$O$40,'[1]Dati finali'!$M$42,FALSE))</f>
        <v>-3.6496587409606551</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finali'!G$42,FALSE)</f>
        <v>1.2719298245614037</v>
      </c>
      <c r="H33" s="2">
        <f>VLOOKUP($B33,'[1]Dati finali'!$B$4:$O$40,'[1]Dati finali'!H$42,FALSE)</f>
        <v>0.4419622093023256</v>
      </c>
      <c r="I33" s="4">
        <f>VLOOKUP($B33,'[1]Dati finali'!$B$4:$O$40,'[1]Dati finali'!I$42,FALSE)</f>
        <v>0.85325000000000006</v>
      </c>
      <c r="J33">
        <f>VLOOKUP($B33,'[1]Dati finali'!$B$4:$O$40,'[1]Dati finali'!J$42,FALSE)</f>
        <v>39356.000800448739</v>
      </c>
      <c r="K33">
        <f>VLOOKUP($B33,'[1]Dati finali'!$B$4:$O$40,'[1]Dati finali'!K$42,FALSE)</f>
        <v>1</v>
      </c>
      <c r="L33" s="7">
        <f>VLOOKUP($B33,'[1]Dati finali'!$B$4:$O$40,'[1]Dati finali'!L$42,FALSE)</f>
        <v>6690.428715</v>
      </c>
    </row>
    <row r="34" spans="2:12" x14ac:dyDescent="0.35">
      <c r="B34" t="s">
        <v>33</v>
      </c>
      <c r="C34" s="14">
        <f>LN(VLOOKUP($B34,'[1]Dati finali'!$B$4:$O$40,'[1]Dati finali'!$M$42,FALSE))</f>
        <v>-3.6119184129778081</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finali'!G$42,FALSE)</f>
        <v>1.2719298245614037</v>
      </c>
      <c r="H34" s="2">
        <f>VLOOKUP($B34,'[1]Dati finali'!$B$4:$O$40,'[1]Dati finali'!H$42,FALSE)</f>
        <v>0.56096439169139467</v>
      </c>
      <c r="I34" s="4">
        <f>VLOOKUP($B34,'[1]Dati finali'!$B$4:$O$40,'[1]Dati finali'!I$42,FALSE)</f>
        <v>0.73760999999999999</v>
      </c>
      <c r="J34">
        <f>VLOOKUP($B34,'[1]Dati finali'!$B$4:$O$40,'[1]Dati finali'!J$42,FALSE)</f>
        <v>56765.024125018397</v>
      </c>
      <c r="K34">
        <f>VLOOKUP($B34,'[1]Dati finali'!$B$4:$O$40,'[1]Dati finali'!K$42,FALSE)</f>
        <v>16</v>
      </c>
      <c r="L34" s="7">
        <f>VLOOKUP($B34,'[1]Dati finali'!$B$4:$O$40,'[1]Dati finali'!L$42,FALSE)</f>
        <v>5213.5373970000001</v>
      </c>
    </row>
    <row r="35" spans="2:12" x14ac:dyDescent="0.35">
      <c r="B35" t="s">
        <v>10</v>
      </c>
      <c r="C35" s="14">
        <f>LN(VLOOKUP($B35,'[1]Dati finali'!$B$4:$O$40,'[1]Dati finali'!$M$42,FALSE))</f>
        <v>-3.6119184129778077</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finali'!G$42,FALSE)</f>
        <v>1.3596491228070178</v>
      </c>
      <c r="H35" s="2">
        <f>VLOOKUP($B35,'[1]Dati finali'!$B$4:$O$40,'[1]Dati finali'!H$42,FALSE)</f>
        <v>0.60297712418300653</v>
      </c>
      <c r="I35" s="4">
        <f>VLOOKUP($B35,'[1]Dati finali'!$B$4:$O$40,'[1]Dati finali'!I$42,FALSE)</f>
        <v>0.87757000000000007</v>
      </c>
      <c r="J35">
        <f>VLOOKUP($B35,'[1]Dati finali'!$B$4:$O$40,'[1]Dati finali'!J$42,FALSE)</f>
        <v>45056.267280748551</v>
      </c>
      <c r="K35">
        <f>VLOOKUP($B35,'[1]Dati finali'!$B$4:$O$40,'[1]Dati finali'!K$42,FALSE)</f>
        <v>4</v>
      </c>
      <c r="L35" s="7">
        <f>VLOOKUP($B35,'[1]Dati finali'!$B$4:$O$40,'[1]Dati finali'!L$42,FALSE)</f>
        <v>6183.3256810000003</v>
      </c>
    </row>
    <row r="36" spans="2:12" x14ac:dyDescent="0.35">
      <c r="B36" t="s">
        <v>32</v>
      </c>
      <c r="C36" s="14">
        <f>LN(VLOOKUP($B36,'[1]Dati finali'!$B$4:$O$40,'[1]Dati finali'!$M$42,FALSE))</f>
        <v>-2.9374633654300153</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finali'!G$42,FALSE)</f>
        <v>1.2456140350877194</v>
      </c>
      <c r="H36" s="2">
        <f>VLOOKUP($B36,'[1]Dati finali'!$B$4:$O$40,'[1]Dati finali'!H$42,FALSE)</f>
        <v>0.57096156310057655</v>
      </c>
      <c r="I36" s="4">
        <f>VLOOKUP($B36,'[1]Dati finali'!$B$4:$O$40,'[1]Dati finali'!I$42,FALSE)</f>
        <v>0.87146000000000001</v>
      </c>
      <c r="J36">
        <f>VLOOKUP($B36,'[1]Dati finali'!$B$4:$O$40,'[1]Dati finali'!J$42,FALSE)</f>
        <v>44042.249785595603</v>
      </c>
      <c r="K36">
        <f>VLOOKUP($B36,'[1]Dati finali'!$B$4:$O$40,'[1]Dati finali'!K$42,FALSE)</f>
        <v>3</v>
      </c>
      <c r="L36" s="7">
        <f>VLOOKUP($B36,'[1]Dati finali'!$B$4:$O$40,'[1]Dati finali'!L$42,FALSE)</f>
        <v>6588.63796</v>
      </c>
    </row>
    <row r="37" spans="2:12" x14ac:dyDescent="0.35">
      <c r="B37" t="s">
        <v>17</v>
      </c>
      <c r="C37" s="14">
        <f>LN(VLOOKUP($B37,'[1]Dati finali'!$B$4:$O$40,'[1]Dati finali'!$M$42,FALSE))</f>
        <v>-1.9661128563728327</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finali'!G$42,FALSE)</f>
        <v>1.4824561403508774</v>
      </c>
      <c r="H37" s="2">
        <f>VLOOKUP($B37,'[1]Dati finali'!$B$4:$O$40,'[1]Dati finali'!H$42,FALSE)</f>
        <v>0.99986000000000008</v>
      </c>
      <c r="I37" s="4">
        <f>VLOOKUP($B37,'[1]Dati finali'!$B$4:$O$40,'[1]Dati finali'!I$42,FALSE)</f>
        <v>0.93772999999999995</v>
      </c>
      <c r="J37">
        <f>VLOOKUP($B37,'[1]Dati finali'!$B$4:$O$40,'[1]Dati finali'!J$42,FALSE)</f>
        <v>46625.174468334641</v>
      </c>
      <c r="K37">
        <f>VLOOKUP($B37,'[1]Dati finali'!$B$4:$O$40,'[1]Dati finali'!K$42,FALSE)</f>
        <v>2</v>
      </c>
      <c r="L37" s="7">
        <f>VLOOKUP($B37,'[1]Dati finali'!$B$4:$O$40,'[1]Dati finali'!L$42,FALSE)</f>
        <v>7125.3528500000002</v>
      </c>
    </row>
    <row r="38" spans="2:12" x14ac:dyDescent="0.35">
      <c r="B38" t="s">
        <v>25</v>
      </c>
      <c r="C38" s="14">
        <f>LN(VLOOKUP($B38,'[1]Dati finali'!$B$4:$O$40,'[1]Dati finali'!$M$42,FALSE))</f>
        <v>-0.93649343919167449</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finali'!G$42,FALSE)</f>
        <v>1.56140350877193</v>
      </c>
      <c r="H38" s="2">
        <f>VLOOKUP($B38,'[1]Dati finali'!$B$4:$O$40,'[1]Dati finali'!H$42,FALSE)</f>
        <v>0.97569731543624161</v>
      </c>
      <c r="I38" s="4">
        <f>VLOOKUP($B38,'[1]Dati finali'!$B$4:$O$40,'[1]Dati finali'!I$42,FALSE)</f>
        <v>0.81870999999999994</v>
      </c>
      <c r="J38">
        <f>VLOOKUP($B38,'[1]Dati finali'!$B$4:$O$40,'[1]Dati finali'!J$42,FALSE)</f>
        <v>53872.17663996949</v>
      </c>
      <c r="K38">
        <f>VLOOKUP($B38,'[1]Dati finali'!$B$4:$O$40,'[1]Dati finali'!K$42,FALSE)</f>
        <v>17</v>
      </c>
      <c r="L38" s="7">
        <f>VLOOKUP($B38,'[1]Dati finali'!$B$4:$O$40,'[1]Dati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0.64710664637802506</v>
      </c>
    </row>
    <row r="45" spans="2:12" x14ac:dyDescent="0.35">
      <c r="B45" t="s">
        <v>49</v>
      </c>
      <c r="C45">
        <v>0.41874701178661433</v>
      </c>
    </row>
    <row r="46" spans="2:12" x14ac:dyDescent="0.35">
      <c r="B46" t="s">
        <v>50</v>
      </c>
      <c r="C46">
        <v>0.21657205936456717</v>
      </c>
    </row>
    <row r="47" spans="2:12" x14ac:dyDescent="0.35">
      <c r="B47" t="s">
        <v>51</v>
      </c>
      <c r="C47">
        <v>0.78339738970677419</v>
      </c>
    </row>
    <row r="48" spans="2:12" ht="15" thickBot="1" x14ac:dyDescent="0.4">
      <c r="B48" s="8" t="s">
        <v>52</v>
      </c>
      <c r="C48" s="8">
        <v>32</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8</v>
      </c>
      <c r="D52">
        <v>10.169008224468406</v>
      </c>
      <c r="E52">
        <v>1.2711260280585508</v>
      </c>
      <c r="F52">
        <v>2.0712111306076411</v>
      </c>
      <c r="G52">
        <v>8.2258519388728538E-2</v>
      </c>
    </row>
    <row r="53" spans="2:10" x14ac:dyDescent="0.35">
      <c r="B53" t="s">
        <v>55</v>
      </c>
      <c r="C53">
        <v>23</v>
      </c>
      <c r="D53">
        <v>14.115363814585912</v>
      </c>
      <c r="E53">
        <v>0.61371147019938743</v>
      </c>
    </row>
    <row r="54" spans="2:10" ht="15" thickBot="1" x14ac:dyDescent="0.4">
      <c r="B54" s="8" t="s">
        <v>56</v>
      </c>
      <c r="C54" s="8">
        <v>31</v>
      </c>
      <c r="D54" s="8">
        <v>24.284372039054318</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-8.7315692217170451</v>
      </c>
      <c r="D57">
        <v>1.4024135663328339</v>
      </c>
      <c r="E57">
        <v>-6.2261015090927803</v>
      </c>
      <c r="F57">
        <v>2.3664440145705903E-6</v>
      </c>
      <c r="G57">
        <v>-11.632682718666382</v>
      </c>
      <c r="H57">
        <v>-5.8304557247677078</v>
      </c>
      <c r="I57">
        <v>-11.632682718666382</v>
      </c>
      <c r="J57">
        <v>-5.8304557247677078</v>
      </c>
    </row>
    <row r="58" spans="2:10" x14ac:dyDescent="0.35">
      <c r="B58" t="s">
        <v>35</v>
      </c>
      <c r="C58">
        <v>0.58428421714490963</v>
      </c>
      <c r="D58">
        <v>1.8480348531259811</v>
      </c>
      <c r="E58">
        <v>0.3161651503252676</v>
      </c>
      <c r="F58">
        <v>0.75472857742270949</v>
      </c>
      <c r="G58">
        <v>-3.2386671460938006</v>
      </c>
      <c r="H58">
        <v>4.4072355803836203</v>
      </c>
      <c r="I58">
        <v>-3.2386671460938006</v>
      </c>
      <c r="J58">
        <v>4.4072355803836203</v>
      </c>
    </row>
    <row r="59" spans="2:10" x14ac:dyDescent="0.35">
      <c r="B59" t="s">
        <v>36</v>
      </c>
      <c r="C59">
        <v>7.4618170663563871E-5</v>
      </c>
      <c r="D59">
        <v>6.8979774079785898E-5</v>
      </c>
      <c r="E59">
        <v>1.0817398528626128</v>
      </c>
      <c r="F59">
        <v>0.29057994934103193</v>
      </c>
      <c r="G59">
        <v>-6.8077363951571875E-5</v>
      </c>
      <c r="H59">
        <v>2.173137052786996E-4</v>
      </c>
      <c r="I59">
        <v>-6.8077363951571875E-5</v>
      </c>
      <c r="J59">
        <v>2.173137052786996E-4</v>
      </c>
    </row>
    <row r="60" spans="2:10" x14ac:dyDescent="0.35">
      <c r="B60" t="s">
        <v>37</v>
      </c>
      <c r="C60">
        <v>0.65548092947870529</v>
      </c>
      <c r="D60">
        <v>3.2830269452806764</v>
      </c>
      <c r="E60">
        <v>0.19965749304036434</v>
      </c>
      <c r="F60">
        <v>0.84350314405839355</v>
      </c>
      <c r="G60">
        <v>-6.1359777460869687</v>
      </c>
      <c r="H60">
        <v>7.4469396050443795</v>
      </c>
      <c r="I60">
        <v>-6.1359777460869687</v>
      </c>
      <c r="J60">
        <v>7.4469396050443795</v>
      </c>
    </row>
    <row r="61" spans="2:10" x14ac:dyDescent="0.35">
      <c r="B61" t="s">
        <v>39</v>
      </c>
      <c r="C61">
        <v>1.1329799148067028</v>
      </c>
      <c r="D61">
        <v>0.99689290527921337</v>
      </c>
      <c r="E61">
        <v>1.1365111626402573</v>
      </c>
      <c r="F61">
        <v>0.26744598516176671</v>
      </c>
      <c r="G61">
        <v>-0.92925018047189822</v>
      </c>
      <c r="H61">
        <v>3.1952100100853036</v>
      </c>
      <c r="I61">
        <v>-0.92925018047189822</v>
      </c>
      <c r="J61">
        <v>3.1952100100853036</v>
      </c>
    </row>
    <row r="62" spans="2:10" x14ac:dyDescent="0.35">
      <c r="B62" t="s">
        <v>40</v>
      </c>
      <c r="C62">
        <v>1.6066175932228677</v>
      </c>
      <c r="D62">
        <v>0.89069492999957078</v>
      </c>
      <c r="E62">
        <v>1.8037798791822492</v>
      </c>
      <c r="F62">
        <v>8.4380993316301389E-2</v>
      </c>
      <c r="G62">
        <v>-0.23592525228240668</v>
      </c>
      <c r="H62">
        <v>3.4491604387281418</v>
      </c>
      <c r="I62">
        <v>-0.23592525228240668</v>
      </c>
      <c r="J62">
        <v>3.4491604387281418</v>
      </c>
    </row>
    <row r="63" spans="2:10" x14ac:dyDescent="0.35">
      <c r="B63" t="s">
        <v>41</v>
      </c>
      <c r="C63">
        <v>0.56527614603708287</v>
      </c>
      <c r="D63">
        <v>1.5757244778816932</v>
      </c>
      <c r="E63">
        <v>0.35874047396725428</v>
      </c>
      <c r="F63">
        <v>0.72306133402118822</v>
      </c>
      <c r="G63">
        <v>-2.6943582870564646</v>
      </c>
      <c r="H63">
        <v>3.8249105791306302</v>
      </c>
      <c r="I63">
        <v>-2.6943582870564646</v>
      </c>
      <c r="J63">
        <v>3.8249105791306302</v>
      </c>
    </row>
    <row r="64" spans="2:10" x14ac:dyDescent="0.35">
      <c r="B64" t="s">
        <v>42</v>
      </c>
      <c r="C64">
        <v>1.4304494719285524E-5</v>
      </c>
      <c r="D64">
        <v>1.3530647208444546E-5</v>
      </c>
      <c r="E64">
        <v>1.0571922021851266</v>
      </c>
      <c r="F64">
        <v>0.30140198817638053</v>
      </c>
      <c r="G64">
        <v>-1.3685781602358548E-5</v>
      </c>
      <c r="H64">
        <v>4.2294771040929595E-5</v>
      </c>
      <c r="I64">
        <v>-1.3685781602358548E-5</v>
      </c>
      <c r="J64">
        <v>4.2294771040929595E-5</v>
      </c>
    </row>
    <row r="65" spans="2:10" ht="15" thickBot="1" x14ac:dyDescent="0.4">
      <c r="B65" s="8" t="s">
        <v>43</v>
      </c>
      <c r="C65" s="8">
        <v>1.5028697913441321E-2</v>
      </c>
      <c r="D65" s="8">
        <v>7.810531390950318E-3</v>
      </c>
      <c r="E65" s="8">
        <v>1.9241581860684078</v>
      </c>
      <c r="F65" s="8">
        <v>6.679502230833588E-2</v>
      </c>
      <c r="G65" s="8">
        <v>-1.1286172898649343E-3</v>
      </c>
      <c r="H65" s="8">
        <v>3.1186013116747575E-2</v>
      </c>
      <c r="I65" s="8">
        <v>-1.1286172898649343E-3</v>
      </c>
      <c r="J65" s="8">
        <v>3.1186013116747575E-2</v>
      </c>
    </row>
    <row r="69" spans="2:10" x14ac:dyDescent="0.35">
      <c r="B69" t="s">
        <v>70</v>
      </c>
    </row>
    <row r="70" spans="2:10" ht="15" thickBot="1" x14ac:dyDescent="0.4"/>
    <row r="71" spans="2:10" x14ac:dyDescent="0.35">
      <c r="B71" s="9" t="s">
        <v>71</v>
      </c>
      <c r="C71" s="9" t="s">
        <v>77</v>
      </c>
      <c r="D71" s="9" t="s">
        <v>73</v>
      </c>
    </row>
    <row r="72" spans="2:10" x14ac:dyDescent="0.35">
      <c r="B72">
        <v>1</v>
      </c>
      <c r="C72">
        <v>-5.4071466405776247</v>
      </c>
      <c r="D72">
        <v>-0.80746145784456669</v>
      </c>
    </row>
    <row r="73" spans="2:10" x14ac:dyDescent="0.35">
      <c r="B73">
        <v>2</v>
      </c>
      <c r="C73">
        <v>-5.6754442500796687</v>
      </c>
      <c r="D73">
        <v>-0.53916384834252273</v>
      </c>
    </row>
    <row r="74" spans="2:10" x14ac:dyDescent="0.35">
      <c r="B74">
        <v>3</v>
      </c>
      <c r="C74">
        <v>-4.9531507912520985</v>
      </c>
      <c r="D74">
        <v>-1.261457307170093</v>
      </c>
    </row>
    <row r="75" spans="2:10" x14ac:dyDescent="0.35">
      <c r="B75">
        <v>4</v>
      </c>
      <c r="C75">
        <v>-4.5849092913005194</v>
      </c>
      <c r="D75">
        <v>-1.629698807121672</v>
      </c>
    </row>
    <row r="76" spans="2:10" x14ac:dyDescent="0.35">
      <c r="B76">
        <v>5</v>
      </c>
      <c r="C76">
        <v>-5.6055731691561252</v>
      </c>
      <c r="D76">
        <v>-0.60903492926606617</v>
      </c>
    </row>
    <row r="77" spans="2:10" x14ac:dyDescent="0.35">
      <c r="B77">
        <v>6</v>
      </c>
      <c r="C77">
        <v>-5.0637601842100581</v>
      </c>
      <c r="D77">
        <v>-0.74538280610396956</v>
      </c>
    </row>
    <row r="78" spans="2:10" x14ac:dyDescent="0.35">
      <c r="B78">
        <v>7</v>
      </c>
      <c r="C78">
        <v>-5.3856018446756098</v>
      </c>
      <c r="D78">
        <v>-0.42354114563841794</v>
      </c>
    </row>
    <row r="79" spans="2:10" x14ac:dyDescent="0.35">
      <c r="B79">
        <v>8</v>
      </c>
      <c r="C79">
        <v>-5.6187340303042417</v>
      </c>
      <c r="D79">
        <v>9.7273112441995657E-2</v>
      </c>
    </row>
    <row r="80" spans="2:10" x14ac:dyDescent="0.35">
      <c r="B80">
        <v>9</v>
      </c>
      <c r="C80">
        <v>-5.3342789823668051</v>
      </c>
      <c r="D80">
        <v>-0.18718193549544093</v>
      </c>
    </row>
    <row r="81" spans="2:4" x14ac:dyDescent="0.35">
      <c r="B81">
        <v>10</v>
      </c>
      <c r="C81">
        <v>-5.3528716072580504</v>
      </c>
      <c r="D81">
        <v>-0.16858931060419557</v>
      </c>
    </row>
    <row r="82" spans="2:4" x14ac:dyDescent="0.35">
      <c r="B82">
        <v>11</v>
      </c>
      <c r="C82">
        <v>-4.2771975604173633</v>
      </c>
      <c r="D82">
        <v>-0.83879824933671898</v>
      </c>
    </row>
    <row r="83" spans="2:4" x14ac:dyDescent="0.35">
      <c r="B83">
        <v>12</v>
      </c>
      <c r="C83">
        <v>-5.0718194090083983</v>
      </c>
      <c r="D83">
        <v>-4.4176400745683964E-2</v>
      </c>
    </row>
    <row r="84" spans="2:4" x14ac:dyDescent="0.35">
      <c r="B84">
        <v>13</v>
      </c>
      <c r="C84">
        <v>-5.0885426678068164</v>
      </c>
      <c r="D84">
        <v>-2.7453141947265891E-2</v>
      </c>
    </row>
    <row r="85" spans="2:4" x14ac:dyDescent="0.35">
      <c r="B85">
        <v>14</v>
      </c>
      <c r="C85">
        <v>-5.3185159716665495</v>
      </c>
      <c r="D85">
        <v>0.35667084173972619</v>
      </c>
    </row>
    <row r="86" spans="2:4" x14ac:dyDescent="0.35">
      <c r="B86">
        <v>15</v>
      </c>
      <c r="C86">
        <v>-4.5345964492212225</v>
      </c>
      <c r="D86">
        <v>-0.42724868070560085</v>
      </c>
    </row>
    <row r="87" spans="2:4" x14ac:dyDescent="0.35">
      <c r="B87">
        <v>16</v>
      </c>
      <c r="C87">
        <v>-5.3103171687397266</v>
      </c>
      <c r="D87">
        <v>0.48200343143742508</v>
      </c>
    </row>
    <row r="88" spans="2:4" x14ac:dyDescent="0.35">
      <c r="B88">
        <v>17</v>
      </c>
      <c r="C88">
        <v>-5.7109407977765496</v>
      </c>
      <c r="D88">
        <v>1.0004100961306319</v>
      </c>
    </row>
    <row r="89" spans="2:4" x14ac:dyDescent="0.35">
      <c r="B89">
        <v>18</v>
      </c>
      <c r="C89">
        <v>-4.743367697119651</v>
      </c>
      <c r="D89">
        <v>0.13819751113156009</v>
      </c>
    </row>
    <row r="90" spans="2:4" x14ac:dyDescent="0.35">
      <c r="B90">
        <v>19</v>
      </c>
      <c r="C90">
        <v>-3.9151506457360936</v>
      </c>
      <c r="D90">
        <v>-0.59470936044767253</v>
      </c>
    </row>
    <row r="91" spans="2:4" x14ac:dyDescent="0.35">
      <c r="B91">
        <v>20</v>
      </c>
      <c r="C91">
        <v>-4.864660089471867</v>
      </c>
      <c r="D91">
        <v>0.44181146027773011</v>
      </c>
    </row>
    <row r="92" spans="2:4" x14ac:dyDescent="0.35">
      <c r="B92">
        <v>21</v>
      </c>
      <c r="C92">
        <v>-4.2039809340561067</v>
      </c>
      <c r="D92">
        <v>-0.21886769513803017</v>
      </c>
    </row>
    <row r="93" spans="2:4" x14ac:dyDescent="0.35">
      <c r="B93">
        <v>22</v>
      </c>
      <c r="C93">
        <v>-4.4690782770190607</v>
      </c>
      <c r="D93">
        <v>0.26937319913913349</v>
      </c>
    </row>
    <row r="94" spans="2:4" x14ac:dyDescent="0.35">
      <c r="B94">
        <v>23</v>
      </c>
      <c r="C94">
        <v>-5.0916139157291385</v>
      </c>
      <c r="D94">
        <v>1.0742303946431662</v>
      </c>
    </row>
    <row r="95" spans="2:4" x14ac:dyDescent="0.35">
      <c r="B95">
        <v>24</v>
      </c>
      <c r="C95">
        <v>-3.7380008247144549</v>
      </c>
      <c r="D95">
        <v>-0.22531547510124161</v>
      </c>
    </row>
    <row r="96" spans="2:4" x14ac:dyDescent="0.35">
      <c r="B96">
        <v>25</v>
      </c>
      <c r="C96">
        <v>-4.9417956986368257</v>
      </c>
      <c r="D96">
        <v>0.97847939882112911</v>
      </c>
    </row>
    <row r="97" spans="2:4" x14ac:dyDescent="0.35">
      <c r="B97">
        <v>26</v>
      </c>
      <c r="C97">
        <v>-4.8373009524414394</v>
      </c>
      <c r="D97">
        <v>0.87398465262574287</v>
      </c>
    </row>
    <row r="98" spans="2:4" x14ac:dyDescent="0.35">
      <c r="B98">
        <v>27</v>
      </c>
      <c r="C98">
        <v>-4.1396888681362336</v>
      </c>
      <c r="D98">
        <v>0.22766586270808764</v>
      </c>
    </row>
    <row r="99" spans="2:4" x14ac:dyDescent="0.35">
      <c r="B99">
        <v>28</v>
      </c>
      <c r="C99">
        <v>-4.8076579217047311</v>
      </c>
      <c r="D99">
        <v>0.99094509608090986</v>
      </c>
    </row>
    <row r="100" spans="2:4" x14ac:dyDescent="0.35">
      <c r="B100">
        <v>29</v>
      </c>
      <c r="C100">
        <v>-4.3323523921164702</v>
      </c>
      <c r="D100">
        <v>0.51563956649264897</v>
      </c>
    </row>
    <row r="101" spans="2:4" x14ac:dyDescent="0.35">
      <c r="B101">
        <v>30</v>
      </c>
      <c r="C101">
        <v>-4.0226357604278027</v>
      </c>
      <c r="D101">
        <v>0.37297701946714756</v>
      </c>
    </row>
    <row r="102" spans="2:4" x14ac:dyDescent="0.35">
      <c r="B102">
        <v>31</v>
      </c>
      <c r="C102">
        <v>-3.9947927613865644</v>
      </c>
      <c r="D102">
        <v>0.38287434840875623</v>
      </c>
    </row>
    <row r="103" spans="2:4" ht="15" thickBot="1" x14ac:dyDescent="0.4">
      <c r="B103" s="8">
        <v>32</v>
      </c>
      <c r="C103" s="8">
        <v>-4.1574629724411967</v>
      </c>
      <c r="D103" s="8">
        <v>0.54554455946338898</v>
      </c>
    </row>
    <row r="104" spans="2:4" x14ac:dyDescent="0.35">
      <c r="B104">
        <v>32</v>
      </c>
      <c r="C104">
        <v>-3.8588247679666074</v>
      </c>
      <c r="D104">
        <v>0.24690635498879976</v>
      </c>
    </row>
    <row r="105" spans="2:4" x14ac:dyDescent="0.35">
      <c r="B105">
        <v>33</v>
      </c>
      <c r="C105">
        <v>-3.801574857926703</v>
      </c>
      <c r="D105">
        <v>0.86411149249668773</v>
      </c>
    </row>
    <row r="106" spans="2:4" x14ac:dyDescent="0.35">
      <c r="B106">
        <v>34</v>
      </c>
      <c r="C106">
        <v>-1.4713056282611552</v>
      </c>
      <c r="D106">
        <v>-0.49480722811167754</v>
      </c>
    </row>
    <row r="107" spans="2:4" ht="15" thickBot="1" x14ac:dyDescent="0.4">
      <c r="B107" s="8">
        <v>35</v>
      </c>
      <c r="C107" s="8">
        <v>-1.796105801253939</v>
      </c>
      <c r="D107" s="8">
        <v>0.85961236206226455</v>
      </c>
    </row>
  </sheetData>
  <conditionalFormatting sqref="B4:C38">
    <cfRule type="cellIs" dxfId="4" priority="1" operator="equal">
      <formula>0</formula>
    </cfRule>
  </conditionalFormatting>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0F206-9251-4CDC-AEAC-88BC87375D9F}">
  <dimension ref="B3:M105"/>
  <sheetViews>
    <sheetView topLeftCell="A37" zoomScale="80" zoomScaleNormal="80" workbookViewId="0">
      <selection activeCell="B3" sqref="B3:M35"/>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3" spans="2:13" ht="48" x14ac:dyDescent="0.35">
      <c r="C3" s="1" t="s">
        <v>76</v>
      </c>
      <c r="D3" s="1" t="s">
        <v>35</v>
      </c>
      <c r="E3" s="1" t="s">
        <v>36</v>
      </c>
      <c r="F3" s="1" t="s">
        <v>37</v>
      </c>
      <c r="G3" s="1" t="s">
        <v>38</v>
      </c>
      <c r="H3" s="1" t="s">
        <v>39</v>
      </c>
      <c r="I3" s="1" t="s">
        <v>40</v>
      </c>
      <c r="J3" s="1" t="s">
        <v>41</v>
      </c>
      <c r="K3" s="1" t="s">
        <v>42</v>
      </c>
      <c r="L3" s="1" t="s">
        <v>43</v>
      </c>
      <c r="M3" s="1" t="s">
        <v>45</v>
      </c>
    </row>
    <row r="4" spans="2:13" x14ac:dyDescent="0.35">
      <c r="B4" t="s">
        <v>9</v>
      </c>
      <c r="C4" s="14">
        <f>LN(VLOOKUP($B4,'[1]Dati finali 2016'!$B$4:$O$40,'[1]Dati finali'!$M$42,FALSE))</f>
        <v>-6.2146080984221914</v>
      </c>
      <c r="D4" s="2">
        <f>VLOOKUP($B4,'[1]Dati finali 2016'!$B$4:$O$40,'[1]Dati finali'!C$42,FALSE)</f>
        <v>0.23899999999999999</v>
      </c>
      <c r="E4" s="6">
        <f>VLOOKUP($B4,'[1]Dati finali 2016'!$B$4:$O$40,'[1]Dati finali'!D$42,FALSE)</f>
        <v>6258.8910370365938</v>
      </c>
      <c r="F4" s="5">
        <f>VLOOKUP($B4,'[1]Dati finali 2016'!$B$4:$O$40,'[1]Dati finali'!E$42,FALSE)</f>
        <v>0.14205000000000001</v>
      </c>
      <c r="G4" s="5">
        <f>VLOOKUP($B4,'[1]Dati finali 2016'!$B$4:$O$40,'[1]Dati finali'!F$42,FALSE)</f>
        <v>10.040885134946009</v>
      </c>
      <c r="H4" s="5">
        <f>VLOOKUP($B4,'[1]Dati finali 2016'!$B$4:$O$40,'[1]Dati finali'!G$42,FALSE)</f>
        <v>1.0263157894736843</v>
      </c>
      <c r="I4" s="2">
        <f>VLOOKUP($B4,'[1]Dati finali 2016'!$B$4:$O$40,'[1]Dati finali'!H$42,FALSE)</f>
        <v>0.1126530612244898</v>
      </c>
      <c r="J4" s="4">
        <f>VLOOKUP($B4,'[1]Dati finali 2016'!$B$4:$O$40,'[1]Dati finali'!I$42,FALSE)</f>
        <v>0.73569999999999991</v>
      </c>
      <c r="K4">
        <f>VLOOKUP($B4,'[1]Dati finali 2016'!$B$4:$O$40,'[1]Dati finali'!J$42,FALSE)</f>
        <v>30481.765230934721</v>
      </c>
      <c r="L4">
        <f>VLOOKUP($B4,'[1]Dati finali 2016'!$B$4:$O$40,'[1]Dati finali'!K$42,FALSE)</f>
        <v>27</v>
      </c>
      <c r="M4" s="7">
        <f>VLOOKUP($B4,'[1]Dati finali 2016'!$B$4:$O$40,'[1]Dati finali'!L$42,FALSE)</f>
        <v>5561.476705</v>
      </c>
    </row>
    <row r="5" spans="2:13" x14ac:dyDescent="0.35">
      <c r="B5" t="s">
        <v>11</v>
      </c>
      <c r="C5" s="14">
        <f>LN(VLOOKUP($B5,'[1]Dati finali 2016'!$B$4:$O$40,'[1]Dati finali'!$M$42,FALSE))</f>
        <v>-6.2146080984221914</v>
      </c>
      <c r="D5" s="2">
        <f>VLOOKUP($B5,'[1]Dati finali 2016'!$B$4:$O$40,'[1]Dati finali'!C$42,FALSE)</f>
        <v>0.39700000000000002</v>
      </c>
      <c r="E5" s="6">
        <f>VLOOKUP($B5,'[1]Dati finali 2016'!$B$4:$O$40,'[1]Dati finali'!D$42,FALSE)</f>
        <v>6732.3674731561114</v>
      </c>
      <c r="F5" s="5">
        <f>VLOOKUP($B5,'[1]Dati finali 2016'!$B$4:$O$40,'[1]Dati finali'!E$42,FALSE)</f>
        <v>0.12229999999999999</v>
      </c>
      <c r="G5" s="5">
        <f>VLOOKUP($B5,'[1]Dati finali 2016'!$B$4:$O$40,'[1]Dati finali'!F$42,FALSE)</f>
        <v>13.32896996591087</v>
      </c>
      <c r="H5" s="5">
        <f>VLOOKUP($B5,'[1]Dati finali 2016'!$B$4:$O$40,'[1]Dati finali'!G$42,FALSE)</f>
        <v>1</v>
      </c>
      <c r="I5" s="2">
        <f>VLOOKUP($B5,'[1]Dati finali 2016'!$B$4:$O$40,'[1]Dati finali'!H$42,FALSE)</f>
        <v>0.12391056910569105</v>
      </c>
      <c r="J5" s="4">
        <f>VLOOKUP($B5,'[1]Dati finali 2016'!$B$4:$O$40,'[1]Dati finali'!I$42,FALSE)</f>
        <v>0.68563000000000007</v>
      </c>
      <c r="K5">
        <f>VLOOKUP($B5,'[1]Dati finali 2016'!$B$4:$O$40,'[1]Dati finali'!J$42,FALSE)</f>
        <v>26090.646866688257</v>
      </c>
      <c r="L5">
        <f>VLOOKUP($B5,'[1]Dati finali 2016'!$B$4:$O$40,'[1]Dati finali'!K$42,FALSE)</f>
        <v>8</v>
      </c>
      <c r="M5" s="7">
        <f>VLOOKUP($B5,'[1]Dati finali 2016'!$B$4:$O$40,'[1]Dati finali'!L$42,FALSE)</f>
        <v>6592.3394420000004</v>
      </c>
    </row>
    <row r="6" spans="2:13" x14ac:dyDescent="0.35">
      <c r="B6" t="s">
        <v>19</v>
      </c>
      <c r="C6" s="14">
        <f>LN(VLOOKUP($B6,'[1]Dati finali 2016'!$B$4:$O$40,'[1]Dati finali'!$M$42,FALSE))</f>
        <v>-6.2146080984221914</v>
      </c>
      <c r="D6" s="2">
        <f>VLOOKUP($B6,'[1]Dati finali 2016'!$B$4:$O$40,'[1]Dati finali'!C$42,FALSE)</f>
        <v>0.187</v>
      </c>
      <c r="E6" s="6">
        <f>VLOOKUP($B6,'[1]Dati finali 2016'!$B$4:$O$40,'[1]Dati finali'!D$42,FALSE)</f>
        <v>5002.4066798773592</v>
      </c>
      <c r="F6" s="5">
        <f>VLOOKUP($B6,'[1]Dati finali 2016'!$B$4:$O$40,'[1]Dati finali'!E$42,FALSE)</f>
        <v>0.23014999999999999</v>
      </c>
      <c r="G6" s="5">
        <f>VLOOKUP($B6,'[1]Dati finali 2016'!$B$4:$O$40,'[1]Dati finali'!F$42,FALSE)</f>
        <v>5.8947226227966114</v>
      </c>
      <c r="H6" s="5">
        <f>VLOOKUP($B6,'[1]Dati finali 2016'!$B$4:$O$40,'[1]Dati finali'!G$42,FALSE)</f>
        <v>1.4122807017543861</v>
      </c>
      <c r="I6" s="2">
        <f>VLOOKUP($B6,'[1]Dati finali 2016'!$B$4:$O$40,'[1]Dati finali'!H$42,FALSE)</f>
        <v>0.37279399585921325</v>
      </c>
      <c r="J6" s="4">
        <f>VLOOKUP($B6,'[1]Dati finali 2016'!$B$4:$O$40,'[1]Dati finali'!I$42,FALSE)</f>
        <v>0.69855</v>
      </c>
      <c r="K6">
        <f>VLOOKUP($B6,'[1]Dati finali 2016'!$B$4:$O$40,'[1]Dati finali'!J$42,FALSE)</f>
        <v>33666.817905073913</v>
      </c>
      <c r="L6">
        <f>VLOOKUP($B6,'[1]Dati finali 2016'!$B$4:$O$40,'[1]Dati finali'!K$42,FALSE)</f>
        <v>29</v>
      </c>
      <c r="M6" s="7">
        <f>VLOOKUP($B6,'[1]Dati finali 2016'!$B$4:$O$40,'[1]Dati finali'!L$42,FALSE)</f>
        <v>4652.762874</v>
      </c>
    </row>
    <row r="7" spans="2:13" x14ac:dyDescent="0.35">
      <c r="B7" t="s">
        <v>21</v>
      </c>
      <c r="C7" s="14">
        <f>LN(VLOOKUP($B7,'[1]Dati finali 2016'!$B$4:$O$40,'[1]Dati finali'!$M$42,FALSE))</f>
        <v>-5.521460917862246</v>
      </c>
      <c r="D7" s="2">
        <f>VLOOKUP($B7,'[1]Dati finali 2016'!$B$4:$O$40,'[1]Dati finali'!C$42,FALSE)</f>
        <v>0.40299999999999997</v>
      </c>
      <c r="E7" s="6">
        <f>VLOOKUP($B7,'[1]Dati finali 2016'!$B$4:$O$40,'[1]Dati finali'!D$42,FALSE)</f>
        <v>3821.1451704373976</v>
      </c>
      <c r="F7" s="5">
        <f>VLOOKUP($B7,'[1]Dati finali 2016'!$B$4:$O$40,'[1]Dati finali'!E$42,FALSE)</f>
        <v>0.1201</v>
      </c>
      <c r="G7" s="5">
        <f>VLOOKUP($B7,'[1]Dati finali 2016'!$B$4:$O$40,'[1]Dati finali'!F$42,FALSE)</f>
        <v>4.5241999567437317</v>
      </c>
      <c r="H7" s="5">
        <f>VLOOKUP($B7,'[1]Dati finali 2016'!$B$4:$O$40,'[1]Dati finali'!G$42,FALSE)</f>
        <v>1.0175438596491229</v>
      </c>
      <c r="I7" s="2">
        <f>VLOOKUP($B7,'[1]Dati finali 2016'!$B$4:$O$40,'[1]Dati finali'!H$42,FALSE)</f>
        <v>0.48558139534883721</v>
      </c>
      <c r="J7" s="4">
        <f>VLOOKUP($B7,'[1]Dati finali 2016'!$B$4:$O$40,'[1]Dati finali'!I$42,FALSE)</f>
        <v>0.67366000000000004</v>
      </c>
      <c r="K7">
        <f>VLOOKUP($B7,'[1]Dati finali 2016'!$B$4:$O$40,'[1]Dati finali'!J$42,FALSE)</f>
        <v>26454.943952760957</v>
      </c>
      <c r="L7">
        <f>VLOOKUP($B7,'[1]Dati finali 2016'!$B$4:$O$40,'[1]Dati finali'!K$42,FALSE)</f>
        <v>23</v>
      </c>
      <c r="M7" s="7">
        <f>VLOOKUP($B7,'[1]Dati finali 2016'!$B$4:$O$40,'[1]Dati finali'!L$42,FALSE)</f>
        <v>6066.7289979999996</v>
      </c>
    </row>
    <row r="8" spans="2:13" x14ac:dyDescent="0.35">
      <c r="B8" t="s">
        <v>28</v>
      </c>
      <c r="C8" s="14">
        <f>LN(VLOOKUP($B8,'[1]Dati finali 2016'!$B$4:$O$40,'[1]Dati finali'!$M$42,FALSE))</f>
        <v>-6.2146080984221914</v>
      </c>
      <c r="D8" s="2">
        <f>VLOOKUP($B8,'[1]Dati finali 2016'!$B$4:$O$40,'[1]Dati finali'!C$42,FALSE)</f>
        <v>0.17600000000000002</v>
      </c>
      <c r="E8" s="6">
        <f>VLOOKUP($B8,'[1]Dati finali 2016'!$B$4:$O$40,'[1]Dati finali'!D$42,FALSE)</f>
        <v>2584.4117872644297</v>
      </c>
      <c r="F8" s="5">
        <f>VLOOKUP($B8,'[1]Dati finali 2016'!$B$4:$O$40,'[1]Dati finali'!E$42,FALSE)</f>
        <v>0.12465000000000001</v>
      </c>
      <c r="G8" s="5">
        <f>VLOOKUP($B8,'[1]Dati finali 2016'!$B$4:$O$40,'[1]Dati finali'!F$42,FALSE)</f>
        <v>3.7946903145264379</v>
      </c>
      <c r="H8" s="5">
        <f>VLOOKUP($B8,'[1]Dati finali 2016'!$B$4:$O$40,'[1]Dati finali'!G$42,FALSE)</f>
        <v>1.0175438596491229</v>
      </c>
      <c r="I8" s="2">
        <f>VLOOKUP($B8,'[1]Dati finali 2016'!$B$4:$O$40,'[1]Dati finali'!H$42,FALSE)</f>
        <v>0.41427188940092169</v>
      </c>
      <c r="J8" s="4">
        <f>VLOOKUP($B8,'[1]Dati finali 2016'!$B$4:$O$40,'[1]Dati finali'!I$42,FALSE)</f>
        <v>0.53900000000000003</v>
      </c>
      <c r="K8">
        <f>VLOOKUP($B8,'[1]Dati finali 2016'!$B$4:$O$40,'[1]Dati finali'!J$42,FALSE)</f>
        <v>20936.919492198977</v>
      </c>
      <c r="L8">
        <f>VLOOKUP($B8,'[1]Dati finali 2016'!$B$4:$O$40,'[1]Dati finali'!K$42,FALSE)</f>
        <v>34</v>
      </c>
      <c r="M8" s="7">
        <f>VLOOKUP($B8,'[1]Dati finali 2016'!$B$4:$O$40,'[1]Dati finali'!L$42,FALSE)</f>
        <v>4935.9262470000003</v>
      </c>
    </row>
    <row r="9" spans="2:13" x14ac:dyDescent="0.35">
      <c r="B9" t="s">
        <v>23</v>
      </c>
      <c r="C9" s="14">
        <f>LN(VLOOKUP($B9,'[1]Dati finali 2016'!$B$4:$O$40,'[1]Dati finali'!$M$42,FALSE))</f>
        <v>-6.9077552789821368</v>
      </c>
      <c r="D9" s="2">
        <f>VLOOKUP($B9,'[1]Dati finali 2016'!$B$4:$O$40,'[1]Dati finali'!C$42,FALSE)</f>
        <v>0.23899999999999999</v>
      </c>
      <c r="E9" s="6">
        <f>VLOOKUP($B9,'[1]Dati finali 2016'!$B$4:$O$40,'[1]Dati finali'!D$42,FALSE)</f>
        <v>4924.5440194404428</v>
      </c>
      <c r="F9" s="5">
        <f>VLOOKUP($B9,'[1]Dati finali 2016'!$B$4:$O$40,'[1]Dati finali'!E$42,FALSE)</f>
        <v>0.12655</v>
      </c>
      <c r="G9" s="5">
        <f>VLOOKUP($B9,'[1]Dati finali 2016'!$B$4:$O$40,'[1]Dati finali'!F$42,FALSE)</f>
        <v>3.3079313027235759</v>
      </c>
      <c r="H9" s="5">
        <f>VLOOKUP($B9,'[1]Dati finali 2016'!$B$4:$O$40,'[1]Dati finali'!G$42,FALSE)</f>
        <v>1.192982456140351</v>
      </c>
      <c r="I9" s="2">
        <f>VLOOKUP($B9,'[1]Dati finali 2016'!$B$4:$O$40,'[1]Dati finali'!H$42,FALSE)</f>
        <v>0.16675000000000001</v>
      </c>
      <c r="J9" s="4">
        <f>VLOOKUP($B9,'[1]Dati finali 2016'!$B$4:$O$40,'[1]Dati finali'!I$42,FALSE)</f>
        <v>0.94480000000000008</v>
      </c>
      <c r="K9">
        <f>VLOOKUP($B9,'[1]Dati finali 2016'!$B$4:$O$40,'[1]Dati finali'!J$42,FALSE)</f>
        <v>33135.042659828512</v>
      </c>
      <c r="L9">
        <f>VLOOKUP($B9,'[1]Dati finali 2016'!$B$4:$O$40,'[1]Dati finali'!K$42,FALSE)</f>
        <v>9</v>
      </c>
      <c r="M9" s="7">
        <f>VLOOKUP($B9,'[1]Dati finali 2016'!$B$4:$O$40,'[1]Dati finali'!L$42,FALSE)</f>
        <v>3986.496114</v>
      </c>
    </row>
    <row r="10" spans="2:13" x14ac:dyDescent="0.35">
      <c r="B10" t="s">
        <v>29</v>
      </c>
      <c r="C10" s="14">
        <f>LN(VLOOKUP($B10,'[1]Dati finali 2016'!$B$4:$O$40,'[1]Dati finali'!$M$42,FALSE))</f>
        <v>-6.9077552789821368</v>
      </c>
      <c r="D10" s="2">
        <f>VLOOKUP($B10,'[1]Dati finali 2016'!$B$4:$O$40,'[1]Dati finali'!C$42,FALSE)</f>
        <v>0.23100000000000001</v>
      </c>
      <c r="E10" s="6">
        <f>VLOOKUP($B10,'[1]Dati finali 2016'!$B$4:$O$40,'[1]Dati finali'!D$42,FALSE)</f>
        <v>5137.0738351939754</v>
      </c>
      <c r="F10" s="5">
        <f>VLOOKUP($B10,'[1]Dati finali 2016'!$B$4:$O$40,'[1]Dati finali'!E$42,FALSE)</f>
        <v>0.14800000000000002</v>
      </c>
      <c r="G10" s="5">
        <f>VLOOKUP($B10,'[1]Dati finali 2016'!$B$4:$O$40,'[1]Dati finali'!F$42,FALSE)</f>
        <v>6.2445699272145241</v>
      </c>
      <c r="H10" s="5">
        <f>VLOOKUP($B10,'[1]Dati finali 2016'!$B$4:$O$40,'[1]Dati finali'!G$42,FALSE)</f>
        <v>1.1578947368421053</v>
      </c>
      <c r="I10" s="2">
        <f>VLOOKUP($B10,'[1]Dati finali 2016'!$B$4:$O$40,'[1]Dati finali'!H$42,FALSE)</f>
        <v>0.24461254612546127</v>
      </c>
      <c r="J10" s="4">
        <f>VLOOKUP($B10,'[1]Dati finali 2016'!$B$4:$O$40,'[1]Dati finali'!I$42,FALSE)</f>
        <v>0.53805999999999998</v>
      </c>
      <c r="K10">
        <f>VLOOKUP($B10,'[1]Dati finali 2016'!$B$4:$O$40,'[1]Dati finali'!J$42,FALSE)</f>
        <v>26719.635158837165</v>
      </c>
      <c r="L10">
        <f>VLOOKUP($B10,'[1]Dati finali 2016'!$B$4:$O$40,'[1]Dati finali'!K$42,FALSE)</f>
        <v>24</v>
      </c>
      <c r="M10" s="7">
        <f>VLOOKUP($B10,'[1]Dati finali 2016'!$B$4:$O$40,'[1]Dati finali'!L$42,FALSE)</f>
        <v>5348.64149</v>
      </c>
    </row>
    <row r="11" spans="2:13" x14ac:dyDescent="0.35">
      <c r="B11" t="s">
        <v>6</v>
      </c>
      <c r="C11" s="14">
        <f>LN(VLOOKUP($B11,'[1]Dati finali 2016'!$B$4:$O$40,'[1]Dati finali'!$M$42,FALSE))</f>
        <v>-5.1159958097540823</v>
      </c>
      <c r="D11" s="2">
        <f>VLOOKUP($B11,'[1]Dati finali 2016'!$B$4:$O$40,'[1]Dati finali'!C$42,FALSE)</f>
        <v>0.40299999999999997</v>
      </c>
      <c r="E11" s="6">
        <f>VLOOKUP($B11,'[1]Dati finali 2016'!$B$4:$O$40,'[1]Dati finali'!D$42,FALSE)</f>
        <v>7709.1230778824656</v>
      </c>
      <c r="F11" s="5">
        <f>VLOOKUP($B11,'[1]Dati finali 2016'!$B$4:$O$40,'[1]Dati finali'!E$42,FALSE)</f>
        <v>0.26445000000000002</v>
      </c>
      <c r="G11" s="5">
        <f>VLOOKUP($B11,'[1]Dati finali 2016'!$B$4:$O$40,'[1]Dati finali'!F$42,FALSE)</f>
        <v>8.8255287132081079</v>
      </c>
      <c r="H11" s="5">
        <f>VLOOKUP($B11,'[1]Dati finali 2016'!$B$4:$O$40,'[1]Dati finali'!G$42,FALSE)</f>
        <v>1.2543859649122808</v>
      </c>
      <c r="I11" s="2">
        <f>VLOOKUP($B11,'[1]Dati finali 2016'!$B$4:$O$40,'[1]Dati finali'!H$42,FALSE)</f>
        <v>0.16570760233918128</v>
      </c>
      <c r="J11" s="4">
        <f>VLOOKUP($B11,'[1]Dati finali 2016'!$B$4:$O$40,'[1]Dati finali'!I$42,FALSE)</f>
        <v>0.97919</v>
      </c>
      <c r="K11">
        <f>VLOOKUP($B11,'[1]Dati finali 2016'!$B$4:$O$40,'[1]Dati finali'!J$42,FALSE)</f>
        <v>40716.538769928469</v>
      </c>
      <c r="L11">
        <f>VLOOKUP($B11,'[1]Dati finali 2016'!$B$4:$O$40,'[1]Dati finali'!K$42,FALSE)</f>
        <v>41</v>
      </c>
      <c r="M11" s="7">
        <f>VLOOKUP($B11,'[1]Dati finali 2016'!$B$4:$O$40,'[1]Dati finali'!L$42,FALSE)</f>
        <v>5646.6107910000001</v>
      </c>
    </row>
    <row r="12" spans="2:13" x14ac:dyDescent="0.35">
      <c r="B12" t="s">
        <v>20</v>
      </c>
      <c r="C12" s="14">
        <f>LN(VLOOKUP($B12,'[1]Dati finali 2016'!$B$4:$O$40,'[1]Dati finali'!$M$42,FALSE))</f>
        <v>-5.8091429903140277</v>
      </c>
      <c r="D12" s="2">
        <f>VLOOKUP($B12,'[1]Dati finali 2016'!$B$4:$O$40,'[1]Dati finali'!C$42,FALSE)</f>
        <v>0.33899999999999997</v>
      </c>
      <c r="E12" s="6">
        <f>VLOOKUP($B12,'[1]Dati finali 2016'!$B$4:$O$40,'[1]Dati finali'!D$42,FALSE)</f>
        <v>3507.4045206547157</v>
      </c>
      <c r="F12" s="5">
        <f>VLOOKUP($B12,'[1]Dati finali 2016'!$B$4:$O$40,'[1]Dati finali'!E$42,FALSE)</f>
        <v>0.16259999999999999</v>
      </c>
      <c r="G12" s="5">
        <f>VLOOKUP($B12,'[1]Dati finali 2016'!$B$4:$O$40,'[1]Dati finali'!F$42,FALSE)</f>
        <v>3.686114903097137</v>
      </c>
      <c r="H12" s="5">
        <f>VLOOKUP($B12,'[1]Dati finali 2016'!$B$4:$O$40,'[1]Dati finali'!G$42,FALSE)</f>
        <v>1.0175438596491229</v>
      </c>
      <c r="I12" s="2">
        <f>VLOOKUP($B12,'[1]Dati finali 2016'!$B$4:$O$40,'[1]Dati finali'!H$42,FALSE)</f>
        <v>0.54400000000000004</v>
      </c>
      <c r="J12" s="4">
        <f>VLOOKUP($B12,'[1]Dati finali 2016'!$B$4:$O$40,'[1]Dati finali'!I$42,FALSE)</f>
        <v>0.68020999999999998</v>
      </c>
      <c r="K12">
        <f>VLOOKUP($B12,'[1]Dati finali 2016'!$B$4:$O$40,'[1]Dati finali'!J$42,FALSE)</f>
        <v>22565.103519069253</v>
      </c>
      <c r="L12">
        <f>VLOOKUP($B12,'[1]Dati finali 2016'!$B$4:$O$40,'[1]Dati finali'!K$42,FALSE)</f>
        <v>22</v>
      </c>
      <c r="M12" s="7">
        <f>VLOOKUP($B12,'[1]Dati finali 2016'!$B$4:$O$40,'[1]Dati finali'!L$42,FALSE)</f>
        <v>6316.579033</v>
      </c>
    </row>
    <row r="13" spans="2:13" x14ac:dyDescent="0.35">
      <c r="B13" t="s">
        <v>31</v>
      </c>
      <c r="C13" s="14">
        <f>LN(VLOOKUP($B13,'[1]Dati finali 2016'!$B$4:$O$40,'[1]Dati finali'!$M$42,FALSE))</f>
        <v>-5.8091429903140277</v>
      </c>
      <c r="D13" s="2">
        <f>VLOOKUP($B13,'[1]Dati finali 2016'!$B$4:$O$40,'[1]Dati finali'!C$42,FALSE)</f>
        <v>0.36399999999999999</v>
      </c>
      <c r="E13" s="6">
        <f>VLOOKUP($B13,'[1]Dati finali 2016'!$B$4:$O$40,'[1]Dati finali'!D$42,FALSE)</f>
        <v>5355.9870055822093</v>
      </c>
      <c r="F13" s="5">
        <f>VLOOKUP($B13,'[1]Dati finali 2016'!$B$4:$O$40,'[1]Dati finali'!E$42,FALSE)</f>
        <v>0.22344999999999998</v>
      </c>
      <c r="G13" s="5">
        <f>VLOOKUP($B13,'[1]Dati finali 2016'!$B$4:$O$40,'[1]Dati finali'!F$42,FALSE)</f>
        <v>5.6310582456351117</v>
      </c>
      <c r="H13" s="5">
        <f>VLOOKUP($B13,'[1]Dati finali 2016'!$B$4:$O$40,'[1]Dati finali'!G$42,FALSE)</f>
        <v>1.1052631578947369</v>
      </c>
      <c r="I13" s="2">
        <f>VLOOKUP($B13,'[1]Dati finali 2016'!$B$4:$O$40,'[1]Dati finali'!H$42,FALSE)</f>
        <v>0.38106081573197381</v>
      </c>
      <c r="J13" s="4">
        <f>VLOOKUP($B13,'[1]Dati finali 2016'!$B$4:$O$40,'[1]Dati finali'!I$42,FALSE)</f>
        <v>0.7984</v>
      </c>
      <c r="K13">
        <f>VLOOKUP($B13,'[1]Dati finali 2016'!$B$4:$O$40,'[1]Dati finali'!J$42,FALSE)</f>
        <v>31846.686080589672</v>
      </c>
      <c r="L13">
        <f>VLOOKUP($B13,'[1]Dati finali 2016'!$B$4:$O$40,'[1]Dati finali'!K$42,FALSE)</f>
        <v>6</v>
      </c>
      <c r="M13" s="7">
        <f>VLOOKUP($B13,'[1]Dati finali 2016'!$B$4:$O$40,'[1]Dati finali'!L$42,FALSE)</f>
        <v>4488.0469249999996</v>
      </c>
    </row>
    <row r="14" spans="2:13" x14ac:dyDescent="0.35">
      <c r="B14" t="s">
        <v>8</v>
      </c>
      <c r="C14" s="14">
        <f>LN(VLOOKUP($B14,'[1]Dati finali 2016'!$B$4:$O$40,'[1]Dati finali'!$M$42,FALSE))</f>
        <v>-5.521460917862246</v>
      </c>
      <c r="D14" s="2">
        <f>VLOOKUP($B14,'[1]Dati finali 2016'!$B$4:$O$40,'[1]Dati finali'!C$42,FALSE)</f>
        <v>0.42499999999999999</v>
      </c>
      <c r="E14" s="6">
        <f>VLOOKUP($B14,'[1]Dati finali 2016'!$B$4:$O$40,'[1]Dati finali'!D$42,FALSE)</f>
        <v>3624.8957527885314</v>
      </c>
      <c r="F14" s="5">
        <f>VLOOKUP($B14,'[1]Dati finali 2016'!$B$4:$O$40,'[1]Dati finali'!E$42,FALSE)</f>
        <v>0.15739999999999998</v>
      </c>
      <c r="G14" s="5">
        <f>VLOOKUP($B14,'[1]Dati finali 2016'!$B$4:$O$40,'[1]Dati finali'!F$42,FALSE)</f>
        <v>6.2453156714026283</v>
      </c>
      <c r="H14" s="5">
        <f>VLOOKUP($B14,'[1]Dati finali 2016'!$B$4:$O$40,'[1]Dati finali'!G$42,FALSE)</f>
        <v>1.0789473684210527</v>
      </c>
      <c r="I14" s="2">
        <f>VLOOKUP($B14,'[1]Dati finali 2016'!$B$4:$O$40,'[1]Dati finali'!H$42,FALSE)</f>
        <v>8.6530612244897956E-2</v>
      </c>
      <c r="J14" s="4">
        <f>VLOOKUP($B14,'[1]Dati finali 2016'!$B$4:$O$40,'[1]Dati finali'!I$42,FALSE)</f>
        <v>0.66881000000000002</v>
      </c>
      <c r="K14">
        <f>VLOOKUP($B14,'[1]Dati finali 2016'!$B$4:$O$40,'[1]Dati finali'!J$42,FALSE)</f>
        <v>28844.051419826053</v>
      </c>
      <c r="L14">
        <f>VLOOKUP($B14,'[1]Dati finali 2016'!$B$4:$O$40,'[1]Dati finali'!K$42,FALSE)</f>
        <v>40</v>
      </c>
      <c r="M14" s="7">
        <f>VLOOKUP($B14,'[1]Dati finali 2016'!$B$4:$O$40,'[1]Dati finali'!L$42,FALSE)</f>
        <v>3905.06351</v>
      </c>
    </row>
    <row r="15" spans="2:13" x14ac:dyDescent="0.35">
      <c r="B15" t="s">
        <v>18</v>
      </c>
      <c r="C15" s="14">
        <f>LN(VLOOKUP($B15,'[1]Dati finali 2016'!$B$4:$O$40,'[1]Dati finali'!$M$42,FALSE))</f>
        <v>-5.2983173665480363</v>
      </c>
      <c r="D15" s="2">
        <f>VLOOKUP($B15,'[1]Dati finali 2016'!$B$4:$O$40,'[1]Dati finali'!C$42,FALSE)</f>
        <v>0.46500000000000002</v>
      </c>
      <c r="E15" s="6">
        <f>VLOOKUP($B15,'[1]Dati finali 2016'!$B$4:$O$40,'[1]Dati finali'!D$42,FALSE)</f>
        <v>5672.0641341079581</v>
      </c>
      <c r="F15" s="5">
        <f>VLOOKUP($B15,'[1]Dati finali 2016'!$B$4:$O$40,'[1]Dati finali'!E$42,FALSE)</f>
        <v>0.2329</v>
      </c>
      <c r="G15" s="5">
        <f>VLOOKUP($B15,'[1]Dati finali 2016'!$B$4:$O$40,'[1]Dati finali'!F$42,FALSE)</f>
        <v>8.448464032967717</v>
      </c>
      <c r="H15" s="5">
        <f>VLOOKUP($B15,'[1]Dati finali 2016'!$B$4:$O$40,'[1]Dati finali'!G$42,FALSE)</f>
        <v>1.2017543859649125</v>
      </c>
      <c r="I15" s="2">
        <f>VLOOKUP($B15,'[1]Dati finali 2016'!$B$4:$O$40,'[1]Dati finali'!H$42,FALSE)</f>
        <v>0.24720394736842105</v>
      </c>
      <c r="J15" s="4">
        <f>VLOOKUP($B15,'[1]Dati finali 2016'!$B$4:$O$40,'[1]Dati finali'!I$42,FALSE)</f>
        <v>0.62736999999999998</v>
      </c>
      <c r="K15">
        <f>VLOOKUP($B15,'[1]Dati finali 2016'!$B$4:$O$40,'[1]Dati finali'!J$42,FALSE)</f>
        <v>62621.719017214789</v>
      </c>
      <c r="L15">
        <f>VLOOKUP($B15,'[1]Dati finali 2016'!$B$4:$O$40,'[1]Dati finali'!K$42,FALSE)</f>
        <v>19</v>
      </c>
      <c r="M15" s="7">
        <f>VLOOKUP($B15,'[1]Dati finali 2016'!$B$4:$O$40,'[1]Dati finali'!L$42,FALSE)</f>
        <v>5924.2219409999998</v>
      </c>
    </row>
    <row r="16" spans="2:13" x14ac:dyDescent="0.35">
      <c r="B16" t="s">
        <v>30</v>
      </c>
      <c r="C16" s="14">
        <f>LN(VLOOKUP($B16,'[1]Dati finali 2016'!$B$4:$O$40,'[1]Dati finali'!$M$42,FALSE))</f>
        <v>-5.521460917862246</v>
      </c>
      <c r="D16" s="2">
        <f>VLOOKUP($B16,'[1]Dati finali 2016'!$B$4:$O$40,'[1]Dati finali'!C$42,FALSE)</f>
        <v>0.32500000000000001</v>
      </c>
      <c r="E16" s="6">
        <f>VLOOKUP($B16,'[1]Dati finali 2016'!$B$4:$O$40,'[1]Dati finali'!D$42,FALSE)</f>
        <v>6727.9993016421113</v>
      </c>
      <c r="F16" s="5">
        <f>VLOOKUP($B16,'[1]Dati finali 2016'!$B$4:$O$40,'[1]Dati finali'!E$42,FALSE)</f>
        <v>0.16234999999999999</v>
      </c>
      <c r="G16" s="5">
        <f>VLOOKUP($B16,'[1]Dati finali 2016'!$B$4:$O$40,'[1]Dati finali'!F$42,FALSE)</f>
        <v>6.9301041166352721</v>
      </c>
      <c r="H16" s="5">
        <f>VLOOKUP($B16,'[1]Dati finali 2016'!$B$4:$O$40,'[1]Dati finali'!G$42,FALSE)</f>
        <v>1.1578947368421053</v>
      </c>
      <c r="I16" s="2">
        <f>VLOOKUP($B16,'[1]Dati finali 2016'!$B$4:$O$40,'[1]Dati finali'!H$42,FALSE)</f>
        <v>0.30648484848484847</v>
      </c>
      <c r="J16" s="4">
        <f>VLOOKUP($B16,'[1]Dati finali 2016'!$B$4:$O$40,'[1]Dati finali'!I$42,FALSE)</f>
        <v>0.54020000000000001</v>
      </c>
      <c r="K16">
        <f>VLOOKUP($B16,'[1]Dati finali 2016'!$B$4:$O$40,'[1]Dati finali'!J$42,FALSE)</f>
        <v>28704.449082249241</v>
      </c>
      <c r="L16">
        <f>VLOOKUP($B16,'[1]Dati finali 2016'!$B$4:$O$40,'[1]Dati finali'!K$42,FALSE)</f>
        <v>5</v>
      </c>
      <c r="M16" s="7">
        <f>VLOOKUP($B16,'[1]Dati finali 2016'!$B$4:$O$40,'[1]Dati finali'!L$42,FALSE)</f>
        <v>5115.4481239999996</v>
      </c>
    </row>
    <row r="17" spans="2:13" x14ac:dyDescent="0.35">
      <c r="B17" t="s">
        <v>16</v>
      </c>
      <c r="C17" s="14">
        <f>LN(VLOOKUP($B17,'[1]Dati finali 2016'!$B$4:$O$40,'[1]Dati finali'!$M$42,FALSE))</f>
        <v>-5.8091429903140277</v>
      </c>
      <c r="D17" s="2">
        <f>VLOOKUP($B17,'[1]Dati finali 2016'!$B$4:$O$40,'[1]Dati finali'!C$42,FALSE)</f>
        <v>0.24100000000000002</v>
      </c>
      <c r="E17" s="6">
        <f>VLOOKUP($B17,'[1]Dati finali 2016'!$B$4:$O$40,'[1]Dati finali'!D$42,FALSE)</f>
        <v>3965.9582334833499</v>
      </c>
      <c r="F17" s="5">
        <f>VLOOKUP($B17,'[1]Dati finali 2016'!$B$4:$O$40,'[1]Dati finali'!E$42,FALSE)</f>
        <v>0.11194999999999999</v>
      </c>
      <c r="G17" s="5">
        <f>VLOOKUP($B17,'[1]Dati finali 2016'!$B$4:$O$40,'[1]Dati finali'!F$42,FALSE)</f>
        <v>4.8781738165854138</v>
      </c>
      <c r="H17" s="5">
        <f>VLOOKUP($B17,'[1]Dati finali 2016'!$B$4:$O$40,'[1]Dati finali'!G$42,FALSE)</f>
        <v>1.0350877192982457</v>
      </c>
      <c r="I17" s="2">
        <f>VLOOKUP($B17,'[1]Dati finali 2016'!$B$4:$O$40,'[1]Dati finali'!H$42,FALSE)</f>
        <v>0.10078369905956112</v>
      </c>
      <c r="J17" s="4">
        <f>VLOOKUP($B17,'[1]Dati finali 2016'!$B$4:$O$40,'[1]Dati finali'!I$42,FALSE)</f>
        <v>0.70778999999999992</v>
      </c>
      <c r="K17">
        <f>VLOOKUP($B17,'[1]Dati finali 2016'!$B$4:$O$40,'[1]Dati finali'!J$42,FALSE)</f>
        <v>23421.715861960642</v>
      </c>
      <c r="L17">
        <f>VLOOKUP($B17,'[1]Dati finali 2016'!$B$4:$O$40,'[1]Dati finali'!K$42,FALSE)</f>
        <v>28</v>
      </c>
      <c r="M17" s="7">
        <f>VLOOKUP($B17,'[1]Dati finali 2016'!$B$4:$O$40,'[1]Dati finali'!L$42,FALSE)</f>
        <v>5272.761109</v>
      </c>
    </row>
    <row r="18" spans="2:13" x14ac:dyDescent="0.35">
      <c r="B18" t="s">
        <v>4</v>
      </c>
      <c r="C18" s="14">
        <f>LN(VLOOKUP($B18,'[1]Dati finali 2016'!$B$4:$O$40,'[1]Dati finali'!$M$42,FALSE))</f>
        <v>-5.2983173665480363</v>
      </c>
      <c r="D18" s="2">
        <f>VLOOKUP($B18,'[1]Dati finali 2016'!$B$4:$O$40,'[1]Dati finali'!C$42,FALSE)</f>
        <v>0.51440529000000002</v>
      </c>
      <c r="E18" s="6">
        <f>VLOOKUP($B18,'[1]Dati finali 2016'!$B$4:$O$40,'[1]Dati finali'!D$42,FALSE)</f>
        <v>7819.7146359093622</v>
      </c>
      <c r="F18" s="5">
        <f>VLOOKUP($B18,'[1]Dati finali 2016'!$B$4:$O$40,'[1]Dati finali'!E$42,FALSE)</f>
        <v>0.22807017543859651</v>
      </c>
      <c r="G18" s="5">
        <f>VLOOKUP($B18,'[1]Dati finali 2016'!$B$4:$O$40,'[1]Dati finali'!F$42,FALSE)</f>
        <v>9.4272612002927971</v>
      </c>
      <c r="H18" s="5">
        <f>VLOOKUP($B18,'[1]Dati finali 2016'!$B$4:$O$40,'[1]Dati finali'!G$42,FALSE)</f>
        <v>0.92982456140350889</v>
      </c>
      <c r="I18" s="2">
        <f>VLOOKUP($B18,'[1]Dati finali 2016'!$B$4:$O$40,'[1]Dati finali'!H$42,FALSE)</f>
        <v>0.15845754764042702</v>
      </c>
      <c r="J18" s="4">
        <f>VLOOKUP($B18,'[1]Dati finali 2016'!$B$4:$O$40,'[1]Dati finali'!I$42,FALSE)</f>
        <v>0.91456999999999988</v>
      </c>
      <c r="K18">
        <f>VLOOKUP($B18,'[1]Dati finali 2016'!$B$4:$O$40,'[1]Dati finali'!J$42,FALSE)</f>
        <v>37088.761569805334</v>
      </c>
      <c r="L18">
        <f>VLOOKUP($B18,'[1]Dati finali 2016'!$B$4:$O$40,'[1]Dati finali'!K$42,FALSE)</f>
        <v>39</v>
      </c>
      <c r="M18" s="7">
        <f>VLOOKUP($B18,'[1]Dati finali 2016'!$B$4:$O$40,'[1]Dati finali'!L$42,FALSE)</f>
        <v>3958.7349989999998</v>
      </c>
    </row>
    <row r="19" spans="2:13" x14ac:dyDescent="0.35">
      <c r="B19" t="s">
        <v>0</v>
      </c>
      <c r="C19" s="14">
        <f>LN(VLOOKUP($B19,'[1]Dati finali 2016'!$B$4:$O$40,'[1]Dati finali'!$M$42,FALSE))</f>
        <v>-4.8283137373023015</v>
      </c>
      <c r="D19" s="2">
        <f>VLOOKUP($B19,'[1]Dati finali 2016'!$B$4:$O$40,'[1]Dati finali'!C$42,FALSE)</f>
        <v>0.56714520000000002</v>
      </c>
      <c r="E19" s="6">
        <f>VLOOKUP($B19,'[1]Dati finali 2016'!$B$4:$O$40,'[1]Dati finali'!D$42,FALSE)</f>
        <v>15545.535110560899</v>
      </c>
      <c r="F19" s="5">
        <f>VLOOKUP($B19,'[1]Dati finali 2016'!$B$4:$O$40,'[1]Dati finali'!E$42,FALSE)</f>
        <v>8.8666666666666671E-2</v>
      </c>
      <c r="G19" s="5">
        <f>VLOOKUP($B19,'[1]Dati finali 2016'!$B$4:$O$40,'[1]Dati finali'!F$42,FALSE)</f>
        <v>15.381420167891701</v>
      </c>
      <c r="H19" s="5">
        <f>VLOOKUP($B19,'[1]Dati finali 2016'!$B$4:$O$40,'[1]Dati finali'!G$42,FALSE)</f>
        <v>0.71052631578947378</v>
      </c>
      <c r="I19" s="2">
        <f>VLOOKUP($B19,'[1]Dati finali 2016'!$B$4:$O$40,'[1]Dati finali'!H$42,FALSE)</f>
        <v>0.65241799578693949</v>
      </c>
      <c r="J19" s="4">
        <f>VLOOKUP($B19,'[1]Dati finali 2016'!$B$4:$O$40,'[1]Dati finali'!I$42,FALSE)</f>
        <v>0.81299999999999994</v>
      </c>
      <c r="K19">
        <f>VLOOKUP($B19,'[1]Dati finali 2016'!$B$4:$O$40,'[1]Dati finali'!J$42,FALSE)</f>
        <v>39315.33649146642</v>
      </c>
      <c r="L19">
        <f>VLOOKUP($B19,'[1]Dati finali 2016'!$B$4:$O$40,'[1]Dati finali'!K$42,FALSE)</f>
        <v>25</v>
      </c>
      <c r="M19" s="7">
        <f>VLOOKUP($B19,'[1]Dati finali 2016'!$B$4:$O$40,'[1]Dati finali'!L$42,FALSE)</f>
        <v>5046.9707070000004</v>
      </c>
    </row>
    <row r="20" spans="2:13" x14ac:dyDescent="0.35">
      <c r="B20" t="s">
        <v>1</v>
      </c>
      <c r="C20" s="14">
        <f>LN(VLOOKUP($B20,'[1]Dati finali 2016'!$B$4:$O$40,'[1]Dati finali'!$M$42,FALSE))</f>
        <v>-4.7105307016459177</v>
      </c>
      <c r="D20" s="2">
        <f>VLOOKUP($B20,'[1]Dati finali 2016'!$B$4:$O$40,'[1]Dati finali'!C$42,FALSE)</f>
        <v>0.46356799999999998</v>
      </c>
      <c r="E20" s="6">
        <f>VLOOKUP($B20,'[1]Dati finali 2016'!$B$4:$O$40,'[1]Dati finali'!D$42,FALSE)</f>
        <v>12984.333107020604</v>
      </c>
      <c r="F20" s="5">
        <f>VLOOKUP($B20,'[1]Dati finali 2016'!$B$4:$O$40,'[1]Dati finali'!E$42,FALSE)</f>
        <v>0.1255</v>
      </c>
      <c r="G20" s="5">
        <f>VLOOKUP($B20,'[1]Dati finali 2016'!$B$4:$O$40,'[1]Dati finali'!F$42,FALSE)</f>
        <v>16.484163856368252</v>
      </c>
      <c r="H20" s="5">
        <f>VLOOKUP($B20,'[1]Dati finali 2016'!$B$4:$O$40,'[1]Dati finali'!G$42,FALSE)</f>
        <v>0.6228070175438597</v>
      </c>
      <c r="I20" s="2">
        <f>VLOOKUP($B20,'[1]Dati finali 2016'!$B$4:$O$40,'[1]Dati finali'!H$42,FALSE)</f>
        <v>0.14652498907518571</v>
      </c>
      <c r="J20" s="4">
        <f>VLOOKUP($B20,'[1]Dati finali 2016'!$B$4:$O$40,'[1]Dati finali'!I$42,FALSE)</f>
        <v>0.8186199999999999</v>
      </c>
      <c r="K20">
        <f>VLOOKUP($B20,'[1]Dati finali 2016'!$B$4:$O$40,'[1]Dati finali'!J$42,FALSE)</f>
        <v>50516.261465423711</v>
      </c>
      <c r="L20">
        <f>VLOOKUP($B20,'[1]Dati finali 2016'!$B$4:$O$40,'[1]Dati finali'!K$42,FALSE)</f>
        <v>26</v>
      </c>
      <c r="M20" s="7">
        <f>VLOOKUP($B20,'[1]Dati finali 2016'!$B$4:$O$40,'[1]Dati finali'!L$42,FALSE)</f>
        <v>4499.1513709999999</v>
      </c>
    </row>
    <row r="21" spans="2:13" x14ac:dyDescent="0.35">
      <c r="B21" t="s">
        <v>3</v>
      </c>
      <c r="C21" s="14">
        <f>LN(VLOOKUP($B21,'[1]Dati finali 2016'!$B$4:$O$40,'[1]Dati finali'!$M$42,FALSE))</f>
        <v>-5.4967683052718748</v>
      </c>
      <c r="D21" s="2">
        <f>VLOOKUP($B21,'[1]Dati finali 2016'!$B$4:$O$40,'[1]Dati finali'!C$42,FALSE)</f>
        <v>0.47744723999999999</v>
      </c>
      <c r="E21" s="6">
        <f>VLOOKUP($B21,'[1]Dati finali 2016'!$B$4:$O$40,'[1]Dati finali'!D$42,FALSE)</f>
        <v>10496.5136719641</v>
      </c>
      <c r="F21" s="5">
        <f>VLOOKUP($B21,'[1]Dati finali 2016'!$B$4:$O$40,'[1]Dati finali'!E$42,FALSE)</f>
        <v>9.6491228070175447E-2</v>
      </c>
      <c r="G21" s="5">
        <f>VLOOKUP($B21,'[1]Dati finali 2016'!$B$4:$O$40,'[1]Dati finali'!F$42,FALSE)</f>
        <v>11.715912919139759</v>
      </c>
      <c r="H21" s="5">
        <f>VLOOKUP($B21,'[1]Dati finali 2016'!$B$4:$O$40,'[1]Dati finali'!G$42,FALSE)</f>
        <v>1.0701754385964912</v>
      </c>
      <c r="I21" s="2">
        <f>VLOOKUP($B21,'[1]Dati finali 2016'!$B$4:$O$40,'[1]Dati finali'!H$42,FALSE)</f>
        <v>2.8395721925133691E-2</v>
      </c>
      <c r="J21" s="4">
        <f>VLOOKUP($B21,'[1]Dati finali 2016'!$B$4:$O$40,'[1]Dati finali'!I$42,FALSE)</f>
        <v>0.81562000000000001</v>
      </c>
      <c r="K21">
        <f>VLOOKUP($B21,'[1]Dati finali 2016'!$B$4:$O$40,'[1]Dati finali'!J$42,FALSE)</f>
        <v>32131.460175822587</v>
      </c>
      <c r="L21">
        <f>VLOOKUP($B21,'[1]Dati finali 2016'!$B$4:$O$40,'[1]Dati finali'!K$42,FALSE)</f>
        <v>80</v>
      </c>
      <c r="M21" s="7">
        <f>VLOOKUP($B21,'[1]Dati finali 2016'!$B$4:$O$40,'[1]Dati finali'!L$42,FALSE)</f>
        <v>4166.0179909999997</v>
      </c>
    </row>
    <row r="22" spans="2:13" x14ac:dyDescent="0.35">
      <c r="B22" t="s">
        <v>14</v>
      </c>
      <c r="C22" s="14">
        <f>LN(VLOOKUP($B22,'[1]Dati finali 2016'!$B$4:$O$40,'[1]Dati finali'!$M$42,FALSE))</f>
        <v>-4.9618451299268234</v>
      </c>
      <c r="D22" s="2">
        <f>VLOOKUP($B22,'[1]Dati finali 2016'!$B$4:$O$40,'[1]Dati finali'!C$42,FALSE)</f>
        <v>0.28600000000000003</v>
      </c>
      <c r="E22" s="6">
        <f>VLOOKUP($B22,'[1]Dati finali 2016'!$B$4:$O$40,'[1]Dati finali'!D$42,FALSE)</f>
        <v>7035.4829747167596</v>
      </c>
      <c r="F22" s="5">
        <f>VLOOKUP($B22,'[1]Dati finali 2016'!$B$4:$O$40,'[1]Dati finali'!E$42,FALSE)</f>
        <v>0.29730000000000001</v>
      </c>
      <c r="G22" s="5">
        <f>VLOOKUP($B22,'[1]Dati finali 2016'!$B$4:$O$40,'[1]Dati finali'!F$42,FALSE)</f>
        <v>9.7876605060446327</v>
      </c>
      <c r="H22" s="5">
        <f>VLOOKUP($B22,'[1]Dati finali 2016'!$B$4:$O$40,'[1]Dati finali'!G$42,FALSE)</f>
        <v>1.2192982456140351</v>
      </c>
      <c r="I22" s="2">
        <f>VLOOKUP($B22,'[1]Dati finali 2016'!$B$4:$O$40,'[1]Dati finali'!H$42,FALSE)</f>
        <v>0.29015868125096289</v>
      </c>
      <c r="J22" s="4">
        <f>VLOOKUP($B22,'[1]Dati finali 2016'!$B$4:$O$40,'[1]Dati finali'!I$42,FALSE)</f>
        <v>0.77224000000000004</v>
      </c>
      <c r="K22">
        <f>VLOOKUP($B22,'[1]Dati finali 2016'!$B$4:$O$40,'[1]Dati finali'!J$42,FALSE)</f>
        <v>42932.545442551993</v>
      </c>
      <c r="L22">
        <f>VLOOKUP($B22,'[1]Dati finali 2016'!$B$4:$O$40,'[1]Dati finali'!K$42,FALSE)</f>
        <v>30</v>
      </c>
      <c r="M22" s="7">
        <f>VLOOKUP($B22,'[1]Dati finali 2016'!$B$4:$O$40,'[1]Dati finali'!L$42,FALSE)</f>
        <v>5829.8341499999997</v>
      </c>
    </row>
    <row r="23" spans="2:13" x14ac:dyDescent="0.35">
      <c r="B23" t="s">
        <v>13</v>
      </c>
      <c r="C23" s="14">
        <f>LN(VLOOKUP($B23,'[1]Dati finali 2016'!$B$4:$O$40,'[1]Dati finali'!$M$42,FALSE))</f>
        <v>-4.1997050778799272</v>
      </c>
      <c r="D23" s="2">
        <f>VLOOKUP($B23,'[1]Dati finali 2016'!$B$4:$O$40,'[1]Dati finali'!C$42,FALSE)</f>
        <v>0.35200000000000004</v>
      </c>
      <c r="E23" s="6">
        <f>VLOOKUP($B23,'[1]Dati finali 2016'!$B$4:$O$40,'[1]Dati finali'!D$42,FALSE)</f>
        <v>6939.5223108140935</v>
      </c>
      <c r="F23" s="5">
        <f>VLOOKUP($B23,'[1]Dati finali 2016'!$B$4:$O$40,'[1]Dati finali'!E$42,FALSE)</f>
        <v>0.16980000000000001</v>
      </c>
      <c r="G23" s="5">
        <f>VLOOKUP($B23,'[1]Dati finali 2016'!$B$4:$O$40,'[1]Dati finali'!F$42,FALSE)</f>
        <v>5.409471067134791</v>
      </c>
      <c r="H23" s="5">
        <f>VLOOKUP($B23,'[1]Dati finali 2016'!$B$4:$O$40,'[1]Dati finali'!G$42,FALSE)</f>
        <v>1.2192982456140351</v>
      </c>
      <c r="I23" s="2">
        <f>VLOOKUP($B23,'[1]Dati finali 2016'!$B$4:$O$40,'[1]Dati finali'!H$42,FALSE)</f>
        <v>0.17483279395900755</v>
      </c>
      <c r="J23" s="4">
        <f>VLOOKUP($B23,'[1]Dati finali 2016'!$B$4:$O$40,'[1]Dati finali'!I$42,FALSE)</f>
        <v>0.79917000000000005</v>
      </c>
      <c r="K23">
        <f>VLOOKUP($B23,'[1]Dati finali 2016'!$B$4:$O$40,'[1]Dati finali'!J$42,FALSE)</f>
        <v>36278.935906105289</v>
      </c>
      <c r="L23">
        <f>VLOOKUP($B23,'[1]Dati finali 2016'!$B$4:$O$40,'[1]Dati finali'!K$42,FALSE)</f>
        <v>10</v>
      </c>
      <c r="M23" s="7">
        <f>VLOOKUP($B23,'[1]Dati finali 2016'!$B$4:$O$40,'[1]Dati finali'!L$42,FALSE)</f>
        <v>5422.6711299999997</v>
      </c>
    </row>
    <row r="24" spans="2:13" x14ac:dyDescent="0.35">
      <c r="B24" t="s">
        <v>22</v>
      </c>
      <c r="C24" s="14">
        <f>LN(VLOOKUP($B24,'[1]Dati finali 2016'!$B$4:$O$40,'[1]Dati finali'!$M$42,FALSE))</f>
        <v>-5.1159958097540823</v>
      </c>
      <c r="D24" s="2">
        <f>VLOOKUP($B24,'[1]Dati finali 2016'!$B$4:$O$40,'[1]Dati finali'!C$42,FALSE)</f>
        <v>0.39899999999999997</v>
      </c>
      <c r="E24" s="6">
        <f>VLOOKUP($B24,'[1]Dati finali 2016'!$B$4:$O$40,'[1]Dati finali'!D$42,FALSE)</f>
        <v>13914.678448875555</v>
      </c>
      <c r="F24" s="5">
        <f>VLOOKUP($B24,'[1]Dati finali 2016'!$B$4:$O$40,'[1]Dati finali'!E$42,FALSE)</f>
        <v>0.16980000000000001</v>
      </c>
      <c r="G24" s="5">
        <f>VLOOKUP($B24,'[1]Dati finali 2016'!$B$4:$O$40,'[1]Dati finali'!F$42,FALSE)</f>
        <v>15.637076702093109</v>
      </c>
      <c r="H24" s="5">
        <f>VLOOKUP($B24,'[1]Dati finali 2016'!$B$4:$O$40,'[1]Dati finali'!G$42,FALSE)</f>
        <v>1.0438596491228072</v>
      </c>
      <c r="I24" s="2">
        <f>VLOOKUP($B24,'[1]Dati finali 2016'!$B$4:$O$40,'[1]Dati finali'!H$42,FALSE)</f>
        <v>0.19813043478260869</v>
      </c>
      <c r="J24" s="4">
        <f>VLOOKUP($B24,'[1]Dati finali 2016'!$B$4:$O$40,'[1]Dati finali'!I$42,FALSE)</f>
        <v>0.90459999999999996</v>
      </c>
      <c r="K24">
        <f>VLOOKUP($B24,'[1]Dati finali 2016'!$B$4:$O$40,'[1]Dati finali'!J$42,FALSE)</f>
        <v>89815.296252309257</v>
      </c>
      <c r="L24">
        <f>VLOOKUP($B24,'[1]Dati finali 2016'!$B$4:$O$40,'[1]Dati finali'!K$42,FALSE)</f>
        <v>20</v>
      </c>
      <c r="M24" s="7">
        <f>VLOOKUP($B24,'[1]Dati finali 2016'!$B$4:$O$40,'[1]Dati finali'!L$42,FALSE)</f>
        <v>5509.6559569999999</v>
      </c>
    </row>
    <row r="25" spans="2:13" x14ac:dyDescent="0.35">
      <c r="B25" t="s">
        <v>34</v>
      </c>
      <c r="C25" s="14">
        <f>LN(VLOOKUP($B25,'[1]Dati finali 2016'!$B$4:$O$40,'[1]Dati finali'!$M$42,FALSE))</f>
        <v>-4.1997050778799272</v>
      </c>
      <c r="D25" s="2">
        <f>VLOOKUP($B25,'[1]Dati finali 2016'!$B$4:$O$40,'[1]Dati finali'!C$42,FALSE)</f>
        <v>0.42799999999999999</v>
      </c>
      <c r="E25" s="6">
        <f>VLOOKUP($B25,'[1]Dati finali 2016'!$B$4:$O$40,'[1]Dati finali'!D$42,FALSE)</f>
        <v>5129.5277927901998</v>
      </c>
      <c r="F25" s="5">
        <f>VLOOKUP($B25,'[1]Dati finali 2016'!$B$4:$O$40,'[1]Dati finali'!E$42,FALSE)</f>
        <v>0.18909999999999999</v>
      </c>
      <c r="G25" s="5">
        <f>VLOOKUP($B25,'[1]Dati finali 2016'!$B$4:$O$40,'[1]Dati finali'!F$42,FALSE)</f>
        <v>6.0580565251345933</v>
      </c>
      <c r="H25" s="5">
        <f>VLOOKUP($B25,'[1]Dati finali 2016'!$B$4:$O$40,'[1]Dati finali'!G$42,FALSE)</f>
        <v>1.2807017543859649</v>
      </c>
      <c r="I25" s="2">
        <f>VLOOKUP($B25,'[1]Dati finali 2016'!$B$4:$O$40,'[1]Dati finali'!H$42,FALSE)</f>
        <v>0.24521508544490278</v>
      </c>
      <c r="J25" s="4">
        <f>VLOOKUP($B25,'[1]Dati finali 2016'!$B$4:$O$40,'[1]Dati finali'!I$42,FALSE)</f>
        <v>0.82885999999999993</v>
      </c>
      <c r="K25">
        <f>VLOOKUP($B25,'[1]Dati finali 2016'!$B$4:$O$40,'[1]Dati finali'!J$42,FALSE)</f>
        <v>37417.733861578527</v>
      </c>
      <c r="L25">
        <f>VLOOKUP($B25,'[1]Dati finali 2016'!$B$4:$O$40,'[1]Dati finali'!K$42,FALSE)</f>
        <v>12</v>
      </c>
      <c r="M25" s="7">
        <f>VLOOKUP($B25,'[1]Dati finali 2016'!$B$4:$O$40,'[1]Dati finali'!L$42,FALSE)</f>
        <v>5729.8941359999999</v>
      </c>
    </row>
    <row r="26" spans="2:13" x14ac:dyDescent="0.35">
      <c r="B26" t="s">
        <v>27</v>
      </c>
      <c r="C26" s="14">
        <f>LN(VLOOKUP($B26,'[1]Dati finali 2016'!$B$4:$O$40,'[1]Dati finali'!$M$42,FALSE))</f>
        <v>-4.7105307016459177</v>
      </c>
      <c r="D26" s="2">
        <f>VLOOKUP($B26,'[1]Dati finali 2016'!$B$4:$O$40,'[1]Dati finali'!C$42,FALSE)</f>
        <v>0.24</v>
      </c>
      <c r="E26" s="6">
        <f>VLOOKUP($B26,'[1]Dati finali 2016'!$B$4:$O$40,'[1]Dati finali'!D$42,FALSE)</f>
        <v>4662.6007998029436</v>
      </c>
      <c r="F26" s="5">
        <f>VLOOKUP($B26,'[1]Dati finali 2016'!$B$4:$O$40,'[1]Dati finali'!E$42,FALSE)</f>
        <v>0.2324</v>
      </c>
      <c r="G26" s="5">
        <f>VLOOKUP($B26,'[1]Dati finali 2016'!$B$4:$O$40,'[1]Dati finali'!F$42,FALSE)</f>
        <v>4.8473397664609417</v>
      </c>
      <c r="H26" s="5">
        <f>VLOOKUP($B26,'[1]Dati finali 2016'!$B$4:$O$40,'[1]Dati finali'!G$42,FALSE)</f>
        <v>1.3508771929824563</v>
      </c>
      <c r="I26" s="2">
        <f>VLOOKUP($B26,'[1]Dati finali 2016'!$B$4:$O$40,'[1]Dati finali'!H$42,FALSE)</f>
        <v>0.53502487562189049</v>
      </c>
      <c r="J26" s="4">
        <f>VLOOKUP($B26,'[1]Dati finali 2016'!$B$4:$O$40,'[1]Dati finali'!I$42,FALSE)</f>
        <v>0.64085999999999999</v>
      </c>
      <c r="K26">
        <f>VLOOKUP($B26,'[1]Dati finali 2016'!$B$4:$O$40,'[1]Dati finali'!J$42,FALSE)</f>
        <v>26893.536838009335</v>
      </c>
      <c r="L26">
        <f>VLOOKUP($B26,'[1]Dati finali 2016'!$B$4:$O$40,'[1]Dati finali'!K$42,FALSE)</f>
        <v>7</v>
      </c>
      <c r="M26" s="7">
        <f>VLOOKUP($B26,'[1]Dati finali 2016'!$B$4:$O$40,'[1]Dati finali'!L$42,FALSE)</f>
        <v>4297.4206020000001</v>
      </c>
    </row>
    <row r="27" spans="2:13" x14ac:dyDescent="0.35">
      <c r="B27" t="s">
        <v>5</v>
      </c>
      <c r="C27" s="14">
        <f>LN(VLOOKUP($B27,'[1]Dati finali 2016'!$B$4:$O$40,'[1]Dati finali'!$M$42,FALSE))</f>
        <v>-4.1351665567423561</v>
      </c>
      <c r="D27" s="2">
        <f>VLOOKUP($B27,'[1]Dati finali 2016'!$B$4:$O$40,'[1]Dati finali'!C$42,FALSE)</f>
        <v>0.32400000000000001</v>
      </c>
      <c r="E27" s="6">
        <f>VLOOKUP($B27,'[1]Dati finali 2016'!$B$4:$O$40,'[1]Dati finali'!D$42,FALSE)</f>
        <v>8355.8419518213377</v>
      </c>
      <c r="F27" s="5">
        <f>VLOOKUP($B27,'[1]Dati finali 2016'!$B$4:$O$40,'[1]Dati finali'!E$42,FALSE)</f>
        <v>0.20219999999999999</v>
      </c>
      <c r="G27" s="5">
        <f>VLOOKUP($B27,'[1]Dati finali 2016'!$B$4:$O$40,'[1]Dati finali'!F$42,FALSE)</f>
        <v>7.7365748495460993</v>
      </c>
      <c r="H27" s="5">
        <f>VLOOKUP($B27,'[1]Dati finali 2016'!$B$4:$O$40,'[1]Dati finali'!G$42,FALSE)</f>
        <v>1.0526315789473684</v>
      </c>
      <c r="I27" s="2">
        <f>VLOOKUP($B27,'[1]Dati finali 2016'!$B$4:$O$40,'[1]Dati finali'!H$42,FALSE)</f>
        <v>0.74774668630338736</v>
      </c>
      <c r="J27" s="4">
        <f>VLOOKUP($B27,'[1]Dati finali 2016'!$B$4:$O$40,'[1]Dati finali'!I$42,FALSE)</f>
        <v>0.57905000000000006</v>
      </c>
      <c r="K27">
        <f>VLOOKUP($B27,'[1]Dati finali 2016'!$B$4:$O$40,'[1]Dati finali'!J$42,FALSE)</f>
        <v>44317.090021108073</v>
      </c>
      <c r="L27">
        <f>VLOOKUP($B27,'[1]Dati finali 2016'!$B$4:$O$40,'[1]Dati finali'!K$42,FALSE)</f>
        <v>18</v>
      </c>
      <c r="M27" s="7">
        <f>VLOOKUP($B27,'[1]Dati finali 2016'!$B$4:$O$40,'[1]Dati finali'!L$42,FALSE)</f>
        <v>5352.3429720000004</v>
      </c>
    </row>
    <row r="28" spans="2:13" x14ac:dyDescent="0.35">
      <c r="B28" t="s">
        <v>2</v>
      </c>
      <c r="C28" s="14">
        <f>LN(VLOOKUP($B28,'[1]Dati finali 2016'!$B$4:$O$40,'[1]Dati finali'!$M$42,FALSE))</f>
        <v>-4.3428059215206005</v>
      </c>
      <c r="D28" s="2">
        <f>VLOOKUP($B28,'[1]Dati finali 2016'!$B$4:$O$40,'[1]Dati finali'!C$42,FALSE)</f>
        <v>9.6811743000000006E-2</v>
      </c>
      <c r="E28" s="6">
        <f>VLOOKUP($B28,'[1]Dati finali 2016'!$B$4:$O$40,'[1]Dati finali'!D$42,FALSE)</f>
        <v>3927.0444999890051</v>
      </c>
      <c r="F28" s="5">
        <f>VLOOKUP($B28,'[1]Dati finali 2016'!$B$4:$O$40,'[1]Dati finali'!E$42,FALSE)</f>
        <v>6.9553805774278221E-2</v>
      </c>
      <c r="G28" s="5">
        <f>VLOOKUP($B28,'[1]Dati finali 2016'!$B$4:$O$40,'[1]Dati finali'!F$42,FALSE)</f>
        <v>6.9144829898209554</v>
      </c>
      <c r="H28" s="5">
        <f>VLOOKUP($B28,'[1]Dati finali 2016'!$B$4:$O$40,'[1]Dati finali'!G$42,FALSE)</f>
        <v>0.8421052631578948</v>
      </c>
      <c r="I28" s="2">
        <f>VLOOKUP($B28,'[1]Dati finali 2016'!$B$4:$O$40,'[1]Dati finali'!H$42,FALSE)</f>
        <v>0.24825304897932565</v>
      </c>
      <c r="J28" s="4">
        <f>VLOOKUP($B28,'[1]Dati finali 2016'!$B$4:$O$40,'[1]Dati finali'!I$42,FALSE)</f>
        <v>0.56735999999999998</v>
      </c>
      <c r="K28">
        <f>VLOOKUP($B28,'[1]Dati finali 2016'!$B$4:$O$40,'[1]Dati finali'!J$42,FALSE)</f>
        <v>13623.363398403697</v>
      </c>
      <c r="L28">
        <f>VLOOKUP($B28,'[1]Dati finali 2016'!$B$4:$O$40,'[1]Dati finali'!K$42,FALSE)</f>
        <v>109</v>
      </c>
      <c r="M28" s="7">
        <f>VLOOKUP($B28,'[1]Dati finali 2016'!$B$4:$O$40,'[1]Dati finali'!L$42,FALSE)</f>
        <v>4432.5246950000001</v>
      </c>
    </row>
    <row r="29" spans="2:13" x14ac:dyDescent="0.35">
      <c r="B29" t="s">
        <v>24</v>
      </c>
      <c r="C29" s="14">
        <f>LN(VLOOKUP($B29,'[1]Dati finali 2016'!$B$4:$O$40,'[1]Dati finali'!$M$42,FALSE))</f>
        <v>-2.8134107167600364</v>
      </c>
      <c r="D29" s="2">
        <f>VLOOKUP($B29,'[1]Dati finali 2016'!$B$4:$O$40,'[1]Dati finali'!C$42,FALSE)</f>
        <v>0.37200000000000005</v>
      </c>
      <c r="E29" s="6">
        <f>VLOOKUP($B29,'[1]Dati finali 2016'!$B$4:$O$40,'[1]Dati finali'!D$42,FALSE)</f>
        <v>6712.7747582450002</v>
      </c>
      <c r="F29" s="5">
        <f>VLOOKUP($B29,'[1]Dati finali 2016'!$B$4:$O$40,'[1]Dati finali'!E$42,FALSE)</f>
        <v>0.16060000000000002</v>
      </c>
      <c r="G29" s="5">
        <f>VLOOKUP($B29,'[1]Dati finali 2016'!$B$4:$O$40,'[1]Dati finali'!F$42,FALSE)</f>
        <v>9.7438561563235648</v>
      </c>
      <c r="H29" s="5">
        <f>VLOOKUP($B29,'[1]Dati finali 2016'!$B$4:$O$40,'[1]Dati finali'!G$42,FALSE)</f>
        <v>1.4736842105263159</v>
      </c>
      <c r="I29" s="2">
        <f>VLOOKUP($B29,'[1]Dati finali 2016'!$B$4:$O$40,'[1]Dati finali'!H$42,FALSE)</f>
        <v>0.12103298611111112</v>
      </c>
      <c r="J29" s="4">
        <f>VLOOKUP($B29,'[1]Dati finali 2016'!$B$4:$O$40,'[1]Dati finali'!I$42,FALSE)</f>
        <v>0.9063500000000001</v>
      </c>
      <c r="K29">
        <f>VLOOKUP($B29,'[1]Dati finali 2016'!$B$4:$O$40,'[1]Dati finali'!J$42,FALSE)</f>
        <v>44332.11102596399</v>
      </c>
      <c r="L29">
        <f>VLOOKUP($B29,'[1]Dati finali 2016'!$B$4:$O$40,'[1]Dati finali'!K$42,FALSE)</f>
        <v>36</v>
      </c>
      <c r="M29" s="7">
        <f>VLOOKUP($B29,'[1]Dati finali 2016'!$B$4:$O$40,'[1]Dati finali'!L$42,FALSE)</f>
        <v>5816.8789630000001</v>
      </c>
    </row>
    <row r="30" spans="2:13" x14ac:dyDescent="0.35">
      <c r="B30" t="s">
        <v>12</v>
      </c>
      <c r="C30" s="14">
        <f>LN(VLOOKUP($B30,'[1]Dati finali 2016'!$B$4:$O$40,'[1]Dati finali'!$M$42,FALSE))</f>
        <v>-4.4228486291941369</v>
      </c>
      <c r="D30" s="2">
        <f>VLOOKUP($B30,'[1]Dati finali 2016'!$B$4:$O$40,'[1]Dati finali'!C$42,FALSE)</f>
        <v>0.43700000000000006</v>
      </c>
      <c r="E30" s="6">
        <f>VLOOKUP($B30,'[1]Dati finali 2016'!$B$4:$O$40,'[1]Dati finali'!D$42,FALSE)</f>
        <v>15249.989380230236</v>
      </c>
      <c r="F30" s="5">
        <f>VLOOKUP($B30,'[1]Dati finali 2016'!$B$4:$O$40,'[1]Dati finali'!E$42,FALSE)</f>
        <v>0.15429999999999999</v>
      </c>
      <c r="G30" s="5">
        <f>VLOOKUP($B30,'[1]Dati finali 2016'!$B$4:$O$40,'[1]Dati finali'!F$42,FALSE)</f>
        <v>8.7089315684232176</v>
      </c>
      <c r="H30" s="5">
        <f>VLOOKUP($B30,'[1]Dati finali 2016'!$B$4:$O$40,'[1]Dati finali'!G$42,FALSE)</f>
        <v>1.2719298245614037</v>
      </c>
      <c r="I30" s="2">
        <f>VLOOKUP($B30,'[1]Dati finali 2016'!$B$4:$O$40,'[1]Dati finali'!H$42,FALSE)</f>
        <v>0.4419622093023256</v>
      </c>
      <c r="J30" s="4">
        <f>VLOOKUP($B30,'[1]Dati finali 2016'!$B$4:$O$40,'[1]Dati finali'!I$42,FALSE)</f>
        <v>0.85275000000000001</v>
      </c>
      <c r="K30">
        <f>VLOOKUP($B30,'[1]Dati finali 2016'!$B$4:$O$40,'[1]Dati finali'!J$42,FALSE)</f>
        <v>38051.005288436907</v>
      </c>
      <c r="L30">
        <f>VLOOKUP($B30,'[1]Dati finali 2016'!$B$4:$O$40,'[1]Dati finali'!K$42,FALSE)</f>
        <v>1</v>
      </c>
      <c r="M30" s="7">
        <f>VLOOKUP($B30,'[1]Dati finali 2016'!$B$4:$O$40,'[1]Dati finali'!L$42,FALSE)</f>
        <v>6690.428715</v>
      </c>
    </row>
    <row r="31" spans="2:13" x14ac:dyDescent="0.35">
      <c r="B31" t="s">
        <v>33</v>
      </c>
      <c r="C31" s="14">
        <f>LN(VLOOKUP($B31,'[1]Dati finali 2016'!$B$4:$O$40,'[1]Dati finali'!$M$42,FALSE))</f>
        <v>-4.0745419349259206</v>
      </c>
      <c r="D31" s="2">
        <f>VLOOKUP($B31,'[1]Dati finali 2016'!$B$4:$O$40,'[1]Dati finali'!C$42,FALSE)</f>
        <v>0.42599999999999999</v>
      </c>
      <c r="E31" s="6">
        <f>VLOOKUP($B31,'[1]Dati finali 2016'!$B$4:$O$40,'[1]Dati finali'!D$42,FALSE)</f>
        <v>7520.1660249450188</v>
      </c>
      <c r="F31" s="5">
        <f>VLOOKUP($B31,'[1]Dati finali 2016'!$B$4:$O$40,'[1]Dati finali'!E$42,FALSE)</f>
        <v>0.17543859649122809</v>
      </c>
      <c r="G31" s="5">
        <f>VLOOKUP($B31,'[1]Dati finali 2016'!$B$4:$O$40,'[1]Dati finali'!F$42,FALSE)</f>
        <v>4.6662839681166011</v>
      </c>
      <c r="H31" s="5">
        <f>VLOOKUP($B31,'[1]Dati finali 2016'!$B$4:$O$40,'[1]Dati finali'!G$42,FALSE)</f>
        <v>1.2719298245614037</v>
      </c>
      <c r="I31" s="2">
        <f>VLOOKUP($B31,'[1]Dati finali 2016'!$B$4:$O$40,'[1]Dati finali'!H$42,FALSE)</f>
        <v>0.56096439169139467</v>
      </c>
      <c r="J31" s="4">
        <f>VLOOKUP($B31,'[1]Dati finali 2016'!$B$4:$O$40,'[1]Dati finali'!I$42,FALSE)</f>
        <v>0.73738999999999999</v>
      </c>
      <c r="K31">
        <f>VLOOKUP($B31,'[1]Dati finali 2016'!$B$4:$O$40,'[1]Dati finali'!J$42,FALSE)</f>
        <v>56036.55668298059</v>
      </c>
      <c r="L31">
        <f>VLOOKUP($B31,'[1]Dati finali 2016'!$B$4:$O$40,'[1]Dati finali'!K$42,FALSE)</f>
        <v>16</v>
      </c>
      <c r="M31" s="7">
        <f>VLOOKUP($B31,'[1]Dati finali 2016'!$B$4:$O$40,'[1]Dati finali'!L$42,FALSE)</f>
        <v>5213.5373970000001</v>
      </c>
    </row>
    <row r="32" spans="2:13" x14ac:dyDescent="0.35">
      <c r="B32" t="s">
        <v>10</v>
      </c>
      <c r="C32" s="14">
        <f>LN(VLOOKUP($B32,'[1]Dati finali 2016'!$B$4:$O$40,'[1]Dati finali'!$M$42,FALSE))</f>
        <v>-4.0173835210859723</v>
      </c>
      <c r="D32" s="2">
        <f>VLOOKUP($B32,'[1]Dati finali 2016'!$B$4:$O$40,'[1]Dati finali'!C$42,FALSE)</f>
        <v>0.39100000000000001</v>
      </c>
      <c r="E32" s="6">
        <f>VLOOKUP($B32,'[1]Dati finali 2016'!$B$4:$O$40,'[1]Dati finali'!D$42,FALSE)</f>
        <v>5858.8015362874821</v>
      </c>
      <c r="F32" s="5">
        <f>VLOOKUP($B32,'[1]Dati finali 2016'!$B$4:$O$40,'[1]Dati finali'!E$42,FALSE)</f>
        <v>0.30859999999999999</v>
      </c>
      <c r="G32" s="5">
        <f>VLOOKUP($B32,'[1]Dati finali 2016'!$B$4:$O$40,'[1]Dati finali'!F$42,FALSE)</f>
        <v>6.49827464560643</v>
      </c>
      <c r="H32" s="5">
        <f>VLOOKUP($B32,'[1]Dati finali 2016'!$B$4:$O$40,'[1]Dati finali'!G$42,FALSE)</f>
        <v>1.3596491228070178</v>
      </c>
      <c r="I32" s="2">
        <f>VLOOKUP($B32,'[1]Dati finali 2016'!$B$4:$O$40,'[1]Dati finali'!H$42,FALSE)</f>
        <v>0.60297712418300653</v>
      </c>
      <c r="J32" s="4">
        <f>VLOOKUP($B32,'[1]Dati finali 2016'!$B$4:$O$40,'[1]Dati finali'!I$42,FALSE)</f>
        <v>0.87641999999999998</v>
      </c>
      <c r="K32">
        <f>VLOOKUP($B32,'[1]Dati finali 2016'!$B$4:$O$40,'[1]Dati finali'!J$42,FALSE)</f>
        <v>43007.907753431922</v>
      </c>
      <c r="L32">
        <f>VLOOKUP($B32,'[1]Dati finali 2016'!$B$4:$O$40,'[1]Dati finali'!K$42,FALSE)</f>
        <v>4</v>
      </c>
      <c r="M32" s="7">
        <f>VLOOKUP($B32,'[1]Dati finali 2016'!$B$4:$O$40,'[1]Dati finali'!L$42,FALSE)</f>
        <v>6183.3256810000003</v>
      </c>
    </row>
    <row r="33" spans="2:13" x14ac:dyDescent="0.35">
      <c r="B33" t="s">
        <v>32</v>
      </c>
      <c r="C33" s="14">
        <f>LN(VLOOKUP($B33,'[1]Dati finali 2016'!$B$4:$O$40,'[1]Dati finali'!$M$42,FALSE))</f>
        <v>-3.3242363405260273</v>
      </c>
      <c r="D33" s="2">
        <f>VLOOKUP($B33,'[1]Dati finali 2016'!$B$4:$O$40,'[1]Dati finali'!C$42,FALSE)</f>
        <v>0.41899999999999998</v>
      </c>
      <c r="E33" s="6">
        <f>VLOOKUP($B33,'[1]Dati finali 2016'!$B$4:$O$40,'[1]Dati finali'!D$42,FALSE)</f>
        <v>13480.14822439102</v>
      </c>
      <c r="F33" s="5">
        <f>VLOOKUP($B33,'[1]Dati finali 2016'!$B$4:$O$40,'[1]Dati finali'!E$42,FALSE)</f>
        <v>0.19280000000000003</v>
      </c>
      <c r="G33" s="5">
        <f>VLOOKUP($B33,'[1]Dati finali 2016'!$B$4:$O$40,'[1]Dati finali'!F$42,FALSE)</f>
        <v>4.3271011136633541</v>
      </c>
      <c r="H33" s="5">
        <f>VLOOKUP($B33,'[1]Dati finali 2016'!$B$4:$O$40,'[1]Dati finali'!G$42,FALSE)</f>
        <v>1.2456140350877194</v>
      </c>
      <c r="I33" s="2">
        <f>VLOOKUP($B33,'[1]Dati finali 2016'!$B$4:$O$40,'[1]Dati finali'!H$42,FALSE)</f>
        <v>0.57096156310057655</v>
      </c>
      <c r="J33" s="4">
        <f>VLOOKUP($B33,'[1]Dati finali 2016'!$B$4:$O$40,'[1]Dati finali'!I$42,FALSE)</f>
        <v>0.86852000000000007</v>
      </c>
      <c r="K33">
        <f>VLOOKUP($B33,'[1]Dati finali 2016'!$B$4:$O$40,'[1]Dati finali'!J$42,FALSE)</f>
        <v>42898.731904136395</v>
      </c>
      <c r="L33">
        <f>VLOOKUP($B33,'[1]Dati finali 2016'!$B$4:$O$40,'[1]Dati finali'!K$42,FALSE)</f>
        <v>3</v>
      </c>
      <c r="M33" s="7">
        <f>VLOOKUP($B33,'[1]Dati finali 2016'!$B$4:$O$40,'[1]Dati finali'!L$42,FALSE)</f>
        <v>6588.63796</v>
      </c>
    </row>
    <row r="34" spans="2:13" x14ac:dyDescent="0.35">
      <c r="B34" t="s">
        <v>17</v>
      </c>
      <c r="C34" s="14">
        <f>LN(VLOOKUP($B34,'[1]Dati finali 2016'!$B$4:$O$40,'[1]Dati finali'!$M$42,FALSE))</f>
        <v>-2.7806208939370456</v>
      </c>
      <c r="D34" s="2">
        <f>VLOOKUP($B34,'[1]Dati finali 2016'!$B$4:$O$40,'[1]Dati finali'!C$42,FALSE)</f>
        <v>0.42499999999999999</v>
      </c>
      <c r="E34" s="6">
        <f>VLOOKUP($B34,'[1]Dati finali 2016'!$B$4:$O$40,'[1]Dati finali'!D$42,FALSE)</f>
        <v>53832.479091958725</v>
      </c>
      <c r="F34" s="5">
        <f>VLOOKUP($B34,'[1]Dati finali 2016'!$B$4:$O$40,'[1]Dati finali'!E$42,FALSE)</f>
        <v>0.13949999999999999</v>
      </c>
      <c r="G34" s="5">
        <f>VLOOKUP($B34,'[1]Dati finali 2016'!$B$4:$O$40,'[1]Dati finali'!F$42,FALSE)</f>
        <v>10.49706142435198</v>
      </c>
      <c r="H34" s="5">
        <f>VLOOKUP($B34,'[1]Dati finali 2016'!$B$4:$O$40,'[1]Dati finali'!G$42,FALSE)</f>
        <v>1.4824561403508774</v>
      </c>
      <c r="I34" s="2">
        <f>VLOOKUP($B34,'[1]Dati finali 2016'!$B$4:$O$40,'[1]Dati finali'!H$42,FALSE)</f>
        <v>0.99986000000000008</v>
      </c>
      <c r="J34" s="4">
        <f>VLOOKUP($B34,'[1]Dati finali 2016'!$B$4:$O$40,'[1]Dati finali'!I$42,FALSE)</f>
        <v>0.93735000000000002</v>
      </c>
      <c r="K34">
        <f>VLOOKUP($B34,'[1]Dati finali 2016'!$B$4:$O$40,'[1]Dati finali'!J$42,FALSE)</f>
        <v>44513.756997467557</v>
      </c>
      <c r="L34">
        <f>VLOOKUP($B34,'[1]Dati finali 2016'!$B$4:$O$40,'[1]Dati finali'!K$42,FALSE)</f>
        <v>2</v>
      </c>
      <c r="M34" s="7">
        <f>VLOOKUP($B34,'[1]Dati finali 2016'!$B$4:$O$40,'[1]Dati finali'!L$42,FALSE)</f>
        <v>7125.3528500000002</v>
      </c>
    </row>
    <row r="35" spans="2:13" x14ac:dyDescent="0.35">
      <c r="B35" t="s">
        <v>25</v>
      </c>
      <c r="C35" s="14">
        <f>LN(VLOOKUP($B35,'[1]Dati finali 2016'!$B$4:$O$40,'[1]Dati finali'!$M$42,FALSE))</f>
        <v>-1.2344320118106444</v>
      </c>
      <c r="D35" s="2">
        <f>VLOOKUP($B35,'[1]Dati finali 2016'!$B$4:$O$40,'[1]Dati finali'!C$42,FALSE)</f>
        <v>0.43200000000000005</v>
      </c>
      <c r="E35" s="6">
        <f>VLOOKUP($B35,'[1]Dati finali 2016'!$B$4:$O$40,'[1]Dati finali'!D$42,FALSE)</f>
        <v>22999.93459512827</v>
      </c>
      <c r="F35" s="5">
        <f>VLOOKUP($B35,'[1]Dati finali 2016'!$B$4:$O$40,'[1]Dati finali'!E$42,FALSE)</f>
        <v>0.15240000000000001</v>
      </c>
      <c r="G35" s="5">
        <f>VLOOKUP($B35,'[1]Dati finali 2016'!$B$4:$O$40,'[1]Dati finali'!F$42,FALSE)</f>
        <v>8.3794793759636619</v>
      </c>
      <c r="H35" s="5">
        <f>VLOOKUP($B35,'[1]Dati finali 2016'!$B$4:$O$40,'[1]Dati finali'!G$42,FALSE)</f>
        <v>1.56140350877193</v>
      </c>
      <c r="I35" s="2">
        <f>VLOOKUP($B35,'[1]Dati finali 2016'!$B$4:$O$40,'[1]Dati finali'!H$42,FALSE)</f>
        <v>0.97569731543624161</v>
      </c>
      <c r="J35" s="4">
        <f>VLOOKUP($B35,'[1]Dati finali 2016'!$B$4:$O$40,'[1]Dati finali'!I$42,FALSE)</f>
        <v>0.81484999999999996</v>
      </c>
      <c r="K35">
        <f>VLOOKUP($B35,'[1]Dati finali 2016'!$B$4:$O$40,'[1]Dati finali'!J$42,FALSE)</f>
        <v>51586.307687129985</v>
      </c>
      <c r="L35">
        <f>VLOOKUP($B35,'[1]Dati finali 2016'!$B$4:$O$40,'[1]Dati finali'!K$42,FALSE)</f>
        <v>17</v>
      </c>
      <c r="M35" s="7">
        <f>VLOOKUP($B35,'[1]Dati finali 2016'!$B$4:$O$40,'[1]Dati finali'!L$42,FALSE)</f>
        <v>6653.4138949999997</v>
      </c>
    </row>
    <row r="41" spans="2:13" x14ac:dyDescent="0.35">
      <c r="B41" t="s">
        <v>46</v>
      </c>
    </row>
    <row r="42" spans="2:13" ht="15" thickBot="1" x14ac:dyDescent="0.4"/>
    <row r="43" spans="2:13" x14ac:dyDescent="0.35">
      <c r="B43" s="10" t="s">
        <v>47</v>
      </c>
      <c r="C43" s="10"/>
    </row>
    <row r="44" spans="2:13" x14ac:dyDescent="0.35">
      <c r="B44" t="s">
        <v>48</v>
      </c>
      <c r="C44">
        <v>0.81838144465514506</v>
      </c>
    </row>
    <row r="45" spans="2:13" x14ac:dyDescent="0.35">
      <c r="B45" t="s">
        <v>49</v>
      </c>
      <c r="C45">
        <v>0.66974818895584232</v>
      </c>
    </row>
    <row r="46" spans="2:13" x14ac:dyDescent="0.35">
      <c r="B46" t="s">
        <v>50</v>
      </c>
      <c r="C46">
        <v>0.51248542179195766</v>
      </c>
    </row>
    <row r="47" spans="2:13" x14ac:dyDescent="0.35">
      <c r="B47" t="s">
        <v>51</v>
      </c>
      <c r="C47">
        <v>0.86667135022544295</v>
      </c>
    </row>
    <row r="48" spans="2:13" ht="15" thickBot="1" x14ac:dyDescent="0.4">
      <c r="B48" s="8" t="s">
        <v>52</v>
      </c>
      <c r="C48" s="8">
        <v>32</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10</v>
      </c>
      <c r="D52">
        <v>31.988547104122013</v>
      </c>
      <c r="E52">
        <v>3.1988547104122014</v>
      </c>
      <c r="F52">
        <v>4.2587842057865686</v>
      </c>
      <c r="G52">
        <v>2.4968047795186428E-3</v>
      </c>
    </row>
    <row r="53" spans="2:10" x14ac:dyDescent="0.35">
      <c r="B53" t="s">
        <v>55</v>
      </c>
      <c r="C53">
        <v>21</v>
      </c>
      <c r="D53">
        <v>15.77350381533344</v>
      </c>
      <c r="E53">
        <v>0.75111922930159236</v>
      </c>
    </row>
    <row r="54" spans="2:10" ht="15" thickBot="1" x14ac:dyDescent="0.4">
      <c r="B54" s="8" t="s">
        <v>56</v>
      </c>
      <c r="C54" s="8">
        <v>31</v>
      </c>
      <c r="D54" s="8">
        <v>47.762050919455454</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-12.500755463525824</v>
      </c>
      <c r="D57">
        <v>1.8824941918155924</v>
      </c>
      <c r="E57">
        <v>-6.64052803874488</v>
      </c>
      <c r="F57">
        <v>1.4209358127981019E-6</v>
      </c>
      <c r="G57">
        <v>-16.415616447444975</v>
      </c>
      <c r="H57">
        <v>-8.5858944796066723</v>
      </c>
      <c r="I57">
        <v>-16.415616447444975</v>
      </c>
      <c r="J57">
        <v>-8.5858944796066723</v>
      </c>
    </row>
    <row r="58" spans="2:10" x14ac:dyDescent="0.35">
      <c r="B58" t="s">
        <v>35</v>
      </c>
      <c r="C58">
        <v>2.5529935986308399</v>
      </c>
      <c r="D58">
        <v>2.0184059178378653</v>
      </c>
      <c r="E58">
        <v>1.2648563780300595</v>
      </c>
      <c r="F58">
        <v>0.21977970589438053</v>
      </c>
      <c r="G58">
        <v>-1.6445112923850651</v>
      </c>
      <c r="H58">
        <v>6.7504984896467448</v>
      </c>
      <c r="I58">
        <v>-1.6445112923850651</v>
      </c>
      <c r="J58">
        <v>6.7504984896467448</v>
      </c>
    </row>
    <row r="59" spans="2:10" x14ac:dyDescent="0.35">
      <c r="B59" t="s">
        <v>36</v>
      </c>
      <c r="C59">
        <v>-1.5164846877374371E-5</v>
      </c>
      <c r="D59">
        <v>3.3278476332443543E-5</v>
      </c>
      <c r="E59">
        <v>-0.45569534872574674</v>
      </c>
      <c r="F59">
        <v>0.65328609682881988</v>
      </c>
      <c r="G59">
        <v>-8.4371226989766389E-5</v>
      </c>
      <c r="H59">
        <v>5.4041533235017644E-5</v>
      </c>
      <c r="I59">
        <v>-8.4371226989766389E-5</v>
      </c>
      <c r="J59">
        <v>5.4041533235017644E-5</v>
      </c>
    </row>
    <row r="60" spans="2:10" x14ac:dyDescent="0.35">
      <c r="B60" t="s">
        <v>37</v>
      </c>
      <c r="C60">
        <v>-2.72877015308935</v>
      </c>
      <c r="D60">
        <v>3.6956305550737838</v>
      </c>
      <c r="E60">
        <v>-0.73837741961056758</v>
      </c>
      <c r="F60">
        <v>0.46845744389321475</v>
      </c>
      <c r="G60">
        <v>-10.414254620419431</v>
      </c>
      <c r="H60">
        <v>4.9567143142407319</v>
      </c>
      <c r="I60">
        <v>-10.414254620419431</v>
      </c>
      <c r="J60">
        <v>4.9567143142407319</v>
      </c>
    </row>
    <row r="61" spans="2:10" x14ac:dyDescent="0.35">
      <c r="B61" t="s">
        <v>38</v>
      </c>
      <c r="C61">
        <v>3.1732592931631068E-2</v>
      </c>
      <c r="D61">
        <v>7.9388658315171709E-2</v>
      </c>
      <c r="E61">
        <v>0.39971191861755845</v>
      </c>
      <c r="F61">
        <v>0.69340513018757211</v>
      </c>
      <c r="G61">
        <v>-0.13336516001495524</v>
      </c>
      <c r="H61">
        <v>0.19683034587821741</v>
      </c>
      <c r="I61">
        <v>-0.13336516001495524</v>
      </c>
      <c r="J61">
        <v>0.19683034587821741</v>
      </c>
    </row>
    <row r="62" spans="2:10" x14ac:dyDescent="0.35">
      <c r="B62" t="s">
        <v>39</v>
      </c>
      <c r="C62">
        <v>2.4601759979420796</v>
      </c>
      <c r="D62">
        <v>1.2189327745353709</v>
      </c>
      <c r="E62">
        <v>2.0183032644108221</v>
      </c>
      <c r="F62" s="17">
        <v>5.6513687668230013E-2</v>
      </c>
      <c r="G62">
        <v>-7.4733475774001246E-2</v>
      </c>
      <c r="H62">
        <v>4.995085471658161</v>
      </c>
      <c r="I62">
        <v>-7.4733475774001246E-2</v>
      </c>
      <c r="J62">
        <v>4.995085471658161</v>
      </c>
    </row>
    <row r="63" spans="2:10" x14ac:dyDescent="0.35">
      <c r="B63" t="s">
        <v>40</v>
      </c>
      <c r="C63">
        <v>2.6767945716969219</v>
      </c>
      <c r="D63">
        <v>1.026362055775901</v>
      </c>
      <c r="E63">
        <v>2.6080412429835396</v>
      </c>
      <c r="F63" s="17">
        <v>1.642407320265217E-2</v>
      </c>
      <c r="G63">
        <v>0.54235783080219502</v>
      </c>
      <c r="H63">
        <v>4.8112313125916488</v>
      </c>
      <c r="I63">
        <v>0.54235783080219502</v>
      </c>
      <c r="J63">
        <v>4.8112313125916488</v>
      </c>
    </row>
    <row r="64" spans="2:10" x14ac:dyDescent="0.35">
      <c r="B64" t="s">
        <v>41</v>
      </c>
      <c r="C64">
        <v>1.5311473903273014</v>
      </c>
      <c r="D64">
        <v>1.7368822496588439</v>
      </c>
      <c r="E64">
        <v>0.88154933394480106</v>
      </c>
      <c r="F64">
        <v>0.38799943318118979</v>
      </c>
      <c r="G64">
        <v>-2.080896982724989</v>
      </c>
      <c r="H64">
        <v>5.1431917633795923</v>
      </c>
      <c r="I64">
        <v>-2.080896982724989</v>
      </c>
      <c r="J64">
        <v>5.1431917633795923</v>
      </c>
    </row>
    <row r="65" spans="2:10" x14ac:dyDescent="0.35">
      <c r="B65" t="s">
        <v>42</v>
      </c>
      <c r="C65">
        <v>1.3084195429337378E-5</v>
      </c>
      <c r="D65">
        <v>1.5607824606283367E-5</v>
      </c>
      <c r="E65">
        <v>0.83830999895206204</v>
      </c>
      <c r="F65">
        <v>0.41129730982698731</v>
      </c>
      <c r="G65">
        <v>-1.9374052707970863E-5</v>
      </c>
      <c r="H65">
        <v>4.5542443566645618E-5</v>
      </c>
      <c r="I65">
        <v>-1.9374052707970863E-5</v>
      </c>
      <c r="J65">
        <v>4.5542443566645618E-5</v>
      </c>
    </row>
    <row r="66" spans="2:10" x14ac:dyDescent="0.35">
      <c r="B66" t="s">
        <v>43</v>
      </c>
      <c r="C66">
        <v>2.0830549715207064E-2</v>
      </c>
      <c r="D66">
        <v>8.9761887105292322E-3</v>
      </c>
      <c r="E66">
        <v>2.3206452523410577</v>
      </c>
      <c r="F66" s="17">
        <v>3.0454267293560294E-2</v>
      </c>
      <c r="G66">
        <v>2.1635433999021708E-3</v>
      </c>
      <c r="H66">
        <v>3.9497556030511957E-2</v>
      </c>
      <c r="I66">
        <v>2.1635433999021708E-3</v>
      </c>
      <c r="J66">
        <v>3.9497556030511957E-2</v>
      </c>
    </row>
    <row r="67" spans="2:10" ht="15" thickBot="1" x14ac:dyDescent="0.4">
      <c r="B67" s="8" t="s">
        <v>45</v>
      </c>
      <c r="C67" s="8">
        <v>1.9972853189400351E-4</v>
      </c>
      <c r="D67" s="8">
        <v>2.329369684344725E-4</v>
      </c>
      <c r="E67" s="8">
        <v>0.85743595461185518</v>
      </c>
      <c r="F67" s="8">
        <v>0.40088391646757637</v>
      </c>
      <c r="G67" s="8">
        <v>-2.8469041261122003E-4</v>
      </c>
      <c r="H67" s="8">
        <v>6.8414747639922711E-4</v>
      </c>
      <c r="I67" s="8">
        <v>-2.8469041261122003E-4</v>
      </c>
      <c r="J67" s="8">
        <v>6.8414747639922711E-4</v>
      </c>
    </row>
    <row r="71" spans="2:10" x14ac:dyDescent="0.35">
      <c r="B71" t="s">
        <v>70</v>
      </c>
    </row>
    <row r="72" spans="2:10" ht="15" thickBot="1" x14ac:dyDescent="0.4"/>
    <row r="73" spans="2:10" x14ac:dyDescent="0.35">
      <c r="B73" s="9" t="s">
        <v>71</v>
      </c>
      <c r="C73" s="9" t="s">
        <v>77</v>
      </c>
      <c r="D73" s="9" t="s">
        <v>73</v>
      </c>
    </row>
    <row r="74" spans="2:10" x14ac:dyDescent="0.35">
      <c r="B74">
        <v>1</v>
      </c>
      <c r="C74">
        <v>-6.0295320947553614</v>
      </c>
      <c r="D74">
        <v>-0.18507600366682997</v>
      </c>
    </row>
    <row r="75" spans="2:10" x14ac:dyDescent="0.35">
      <c r="B75">
        <v>2</v>
      </c>
      <c r="C75">
        <v>-5.8337206176876464</v>
      </c>
      <c r="D75">
        <v>-0.38088748073454504</v>
      </c>
    </row>
    <row r="76" spans="2:10" x14ac:dyDescent="0.35">
      <c r="B76">
        <v>3</v>
      </c>
      <c r="C76">
        <v>-5.0243643056269134</v>
      </c>
      <c r="D76">
        <v>-1.190243792795278</v>
      </c>
    </row>
    <row r="77" spans="2:10" x14ac:dyDescent="0.35">
      <c r="B77">
        <v>4</v>
      </c>
      <c r="C77">
        <v>-4.8424522736149136</v>
      </c>
      <c r="D77">
        <v>-0.67900864424733243</v>
      </c>
    </row>
    <row r="78" spans="2:10" x14ac:dyDescent="0.35">
      <c r="B78">
        <v>5</v>
      </c>
      <c r="C78">
        <v>-5.9047737277236516</v>
      </c>
      <c r="D78">
        <v>-0.30983437069853981</v>
      </c>
    </row>
    <row r="79" spans="2:10" x14ac:dyDescent="0.35">
      <c r="B79">
        <v>6</v>
      </c>
      <c r="C79">
        <v>-5.9604588836650478</v>
      </c>
      <c r="D79">
        <v>-0.94729639531708898</v>
      </c>
    </row>
    <row r="80" spans="2:10" x14ac:dyDescent="0.35">
      <c r="B80">
        <v>7</v>
      </c>
      <c r="C80">
        <v>-5.9495524934660446</v>
      </c>
      <c r="D80">
        <v>-0.95820278551609217</v>
      </c>
    </row>
    <row r="81" spans="2:4" x14ac:dyDescent="0.35">
      <c r="B81">
        <v>8</v>
      </c>
      <c r="C81">
        <v>-4.4869284323780141</v>
      </c>
      <c r="D81">
        <v>-0.62906737737606822</v>
      </c>
    </row>
    <row r="82" spans="2:4" x14ac:dyDescent="0.35">
      <c r="B82">
        <v>9</v>
      </c>
      <c r="C82">
        <v>-4.9990735606012402</v>
      </c>
      <c r="D82">
        <v>-0.8100694297127875</v>
      </c>
    </row>
    <row r="83" spans="2:4" x14ac:dyDescent="0.35">
      <c r="B83">
        <v>10</v>
      </c>
      <c r="C83">
        <v>-5.6840500499803817</v>
      </c>
      <c r="D83">
        <v>-0.12509294033364604</v>
      </c>
    </row>
    <row r="84" spans="2:4" x14ac:dyDescent="0.35">
      <c r="B84">
        <v>11</v>
      </c>
      <c r="C84">
        <v>-5.8013849610472192</v>
      </c>
      <c r="D84">
        <v>0.27992404318497321</v>
      </c>
    </row>
    <row r="85" spans="2:4" x14ac:dyDescent="0.35">
      <c r="B85">
        <v>12</v>
      </c>
      <c r="C85">
        <v>-4.7898594991523167</v>
      </c>
      <c r="D85">
        <v>-0.50845786739571963</v>
      </c>
    </row>
    <row r="86" spans="2:4" x14ac:dyDescent="0.35">
      <c r="B86">
        <v>13</v>
      </c>
      <c r="C86">
        <v>-5.998591332063417</v>
      </c>
      <c r="D86">
        <v>0.47713041420117097</v>
      </c>
    </row>
    <row r="87" spans="2:4" x14ac:dyDescent="0.35">
      <c r="B87">
        <v>14</v>
      </c>
      <c r="C87">
        <v>-6.2534793025329805</v>
      </c>
      <c r="D87">
        <v>0.44433631221895276</v>
      </c>
    </row>
    <row r="88" spans="2:4" x14ac:dyDescent="0.35">
      <c r="B88">
        <v>15</v>
      </c>
      <c r="C88">
        <v>-5.4288942581358937</v>
      </c>
      <c r="D88">
        <v>0.13057689158785735</v>
      </c>
    </row>
    <row r="89" spans="2:4" x14ac:dyDescent="0.35">
      <c r="B89">
        <v>16</v>
      </c>
      <c r="C89">
        <v>-4.2600127620126838</v>
      </c>
      <c r="D89">
        <v>-0.56830097528961776</v>
      </c>
    </row>
    <row r="90" spans="2:4" x14ac:dyDescent="0.35">
      <c r="B90">
        <v>17</v>
      </c>
      <c r="C90">
        <v>-6.0545222670861314</v>
      </c>
      <c r="D90">
        <v>1.3439915654402137</v>
      </c>
    </row>
    <row r="91" spans="2:4" x14ac:dyDescent="0.35">
      <c r="B91">
        <v>18</v>
      </c>
      <c r="C91">
        <v>-4.4559450112077679</v>
      </c>
      <c r="D91">
        <v>-1.0408232940641069</v>
      </c>
    </row>
    <row r="92" spans="2:4" x14ac:dyDescent="0.35">
      <c r="B92">
        <v>19</v>
      </c>
      <c r="C92">
        <v>-5.0681315921868055</v>
      </c>
      <c r="D92">
        <v>0.10628646225998217</v>
      </c>
    </row>
    <row r="93" spans="2:4" x14ac:dyDescent="0.35">
      <c r="B93">
        <v>20</v>
      </c>
      <c r="C93">
        <v>-5.5416519984997947</v>
      </c>
      <c r="D93">
        <v>1.3419469206198675</v>
      </c>
    </row>
    <row r="94" spans="2:4" x14ac:dyDescent="0.35">
      <c r="B94">
        <v>21</v>
      </c>
      <c r="C94">
        <v>-4.4845489339214417</v>
      </c>
      <c r="D94">
        <v>-0.63144687583264059</v>
      </c>
    </row>
    <row r="95" spans="2:4" x14ac:dyDescent="0.35">
      <c r="B95">
        <v>22</v>
      </c>
      <c r="C95">
        <v>-4.8494154662548947</v>
      </c>
      <c r="D95">
        <v>0.64971038837496753</v>
      </c>
    </row>
    <row r="96" spans="2:4" x14ac:dyDescent="0.35">
      <c r="B96">
        <v>23</v>
      </c>
      <c r="C96">
        <v>-5.3462820577562979</v>
      </c>
      <c r="D96">
        <v>0.63575135611038025</v>
      </c>
    </row>
    <row r="97" spans="2:4" x14ac:dyDescent="0.35">
      <c r="B97">
        <v>24</v>
      </c>
      <c r="C97">
        <v>-4.6049032678365966</v>
      </c>
      <c r="D97">
        <v>0.46973671109424053</v>
      </c>
    </row>
    <row r="98" spans="2:4" x14ac:dyDescent="0.35">
      <c r="B98">
        <v>25</v>
      </c>
      <c r="C98">
        <v>-5.3444869356430962</v>
      </c>
      <c r="D98">
        <v>1.0016810141224957</v>
      </c>
    </row>
    <row r="99" spans="2:4" x14ac:dyDescent="0.35">
      <c r="B99">
        <v>26</v>
      </c>
      <c r="C99">
        <v>-3.9528778213433475</v>
      </c>
      <c r="D99">
        <v>1.1394671045833111</v>
      </c>
    </row>
    <row r="100" spans="2:4" x14ac:dyDescent="0.35">
      <c r="B100">
        <v>27</v>
      </c>
      <c r="C100">
        <v>-4.2881872195582069</v>
      </c>
      <c r="D100">
        <v>-0.13466140963592999</v>
      </c>
    </row>
    <row r="101" spans="2:4" x14ac:dyDescent="0.35">
      <c r="B101">
        <v>28</v>
      </c>
      <c r="C101">
        <v>-3.9902960101625666</v>
      </c>
      <c r="D101">
        <v>-8.4245924763354019E-2</v>
      </c>
    </row>
    <row r="102" spans="2:4" x14ac:dyDescent="0.35">
      <c r="B102">
        <v>29</v>
      </c>
      <c r="C102">
        <v>-4.0452913041440564</v>
      </c>
      <c r="D102">
        <v>2.7907783058084057E-2</v>
      </c>
    </row>
    <row r="103" spans="2:4" x14ac:dyDescent="0.35">
      <c r="B103">
        <v>30</v>
      </c>
      <c r="C103">
        <v>-4.1619375527015778</v>
      </c>
      <c r="D103">
        <v>0.83770121217555049</v>
      </c>
    </row>
    <row r="104" spans="2:4" x14ac:dyDescent="0.35">
      <c r="B104">
        <v>31</v>
      </c>
      <c r="C104">
        <v>-2.4736910452555732</v>
      </c>
      <c r="D104">
        <v>-0.30692984868147244</v>
      </c>
    </row>
    <row r="105" spans="2:4" ht="15" thickBot="1" x14ac:dyDescent="0.4">
      <c r="B105" s="8">
        <v>32</v>
      </c>
      <c r="C105" s="8">
        <v>-1.8379292488395995</v>
      </c>
      <c r="D105" s="8">
        <v>0.60349723702895508</v>
      </c>
    </row>
  </sheetData>
  <conditionalFormatting sqref="B4:C35">
    <cfRule type="cellIs" dxfId="3" priority="1" operator="equal">
      <formula>0</formula>
    </cfRule>
  </conditionalFormatting>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E26DF-0EA2-4B0D-9DD2-0A6A57E07633}">
  <dimension ref="B3:L104"/>
  <sheetViews>
    <sheetView topLeftCell="A43" workbookViewId="0">
      <selection activeCell="F63" sqref="F63"/>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6.81640625" customWidth="1"/>
  </cols>
  <sheetData>
    <row r="3" spans="2:12" ht="48" x14ac:dyDescent="0.35">
      <c r="C3" s="1" t="s">
        <v>76</v>
      </c>
      <c r="D3" s="1" t="s">
        <v>35</v>
      </c>
      <c r="E3" s="1" t="s">
        <v>36</v>
      </c>
      <c r="F3" s="1" t="s">
        <v>37</v>
      </c>
      <c r="G3" s="1" t="s">
        <v>38</v>
      </c>
      <c r="H3" s="1" t="s">
        <v>39</v>
      </c>
      <c r="I3" s="1" t="s">
        <v>40</v>
      </c>
      <c r="J3" s="1" t="s">
        <v>41</v>
      </c>
      <c r="K3" s="1" t="s">
        <v>42</v>
      </c>
      <c r="L3" s="1" t="s">
        <v>45</v>
      </c>
    </row>
    <row r="4" spans="2:12" x14ac:dyDescent="0.35">
      <c r="B4" t="s">
        <v>9</v>
      </c>
      <c r="C4" s="14">
        <f>LN(VLOOKUP($B4,'[1]Dati finali 2016'!$B$4:$O$40,'[1]Dati finali'!$M$42,FALSE))</f>
        <v>-6.2146080984221914</v>
      </c>
      <c r="D4" s="2">
        <f>VLOOKUP($B4,'[1]Dati finali 2016'!$B$4:$O$40,'[1]Dati finali'!C$42,FALSE)</f>
        <v>0.23899999999999999</v>
      </c>
      <c r="E4" s="6">
        <f>VLOOKUP($B4,'[1]Dati finali 2016'!$B$4:$O$40,'[1]Dati finali'!D$42,FALSE)</f>
        <v>6258.8910370365938</v>
      </c>
      <c r="F4" s="5">
        <f>VLOOKUP($B4,'[1]Dati finali 2016'!$B$4:$O$40,'[1]Dati finali'!E$42,FALSE)</f>
        <v>0.14205000000000001</v>
      </c>
      <c r="G4" s="5">
        <f>VLOOKUP($B4,'[1]Dati finali 2016'!$B$4:$O$40,'[1]Dati finali'!F$42,FALSE)</f>
        <v>10.040885134946009</v>
      </c>
      <c r="H4" s="5">
        <f>VLOOKUP($B4,'[1]Dati finali 2016'!$B$4:$O$40,'[1]Dati finali'!G$42,FALSE)</f>
        <v>1.0263157894736843</v>
      </c>
      <c r="I4" s="2">
        <f>VLOOKUP($B4,'[1]Dati finali 2016'!$B$4:$O$40,'[1]Dati finali'!H$42,FALSE)</f>
        <v>0.1126530612244898</v>
      </c>
      <c r="J4" s="4">
        <f>VLOOKUP($B4,'[1]Dati finali 2016'!$B$4:$O$40,'[1]Dati finali'!I$42,FALSE)</f>
        <v>0.73569999999999991</v>
      </c>
      <c r="K4">
        <f>VLOOKUP($B4,'[1]Dati finali 2016'!$B$4:$O$40,'[1]Dati finali'!J$42,FALSE)</f>
        <v>30481.765230934721</v>
      </c>
      <c r="L4" s="7">
        <f>VLOOKUP($B4,'[1]Dati finali 2016'!$B$4:$O$40,'[1]Dati finali'!L$42,FALSE)</f>
        <v>5561.476705</v>
      </c>
    </row>
    <row r="5" spans="2:12" x14ac:dyDescent="0.35">
      <c r="B5" t="s">
        <v>11</v>
      </c>
      <c r="C5" s="14">
        <f>LN(VLOOKUP($B5,'[1]Dati finali 2016'!$B$4:$O$40,'[1]Dati finali'!$M$42,FALSE))</f>
        <v>-6.2146080984221914</v>
      </c>
      <c r="D5" s="2">
        <f>VLOOKUP($B5,'[1]Dati finali 2016'!$B$4:$O$40,'[1]Dati finali'!C$42,FALSE)</f>
        <v>0.39700000000000002</v>
      </c>
      <c r="E5" s="6">
        <f>VLOOKUP($B5,'[1]Dati finali 2016'!$B$4:$O$40,'[1]Dati finali'!D$42,FALSE)</f>
        <v>6732.3674731561114</v>
      </c>
      <c r="F5" s="5">
        <f>VLOOKUP($B5,'[1]Dati finali 2016'!$B$4:$O$40,'[1]Dati finali'!E$42,FALSE)</f>
        <v>0.12229999999999999</v>
      </c>
      <c r="G5" s="5">
        <f>VLOOKUP($B5,'[1]Dati finali 2016'!$B$4:$O$40,'[1]Dati finali'!F$42,FALSE)</f>
        <v>13.32896996591087</v>
      </c>
      <c r="H5" s="5">
        <f>VLOOKUP($B5,'[1]Dati finali 2016'!$B$4:$O$40,'[1]Dati finali'!G$42,FALSE)</f>
        <v>1</v>
      </c>
      <c r="I5" s="2">
        <f>VLOOKUP($B5,'[1]Dati finali 2016'!$B$4:$O$40,'[1]Dati finali'!H$42,FALSE)</f>
        <v>0.12391056910569105</v>
      </c>
      <c r="J5" s="4">
        <f>VLOOKUP($B5,'[1]Dati finali 2016'!$B$4:$O$40,'[1]Dati finali'!I$42,FALSE)</f>
        <v>0.68563000000000007</v>
      </c>
      <c r="K5">
        <f>VLOOKUP($B5,'[1]Dati finali 2016'!$B$4:$O$40,'[1]Dati finali'!J$42,FALSE)</f>
        <v>26090.646866688257</v>
      </c>
      <c r="L5" s="7">
        <f>VLOOKUP($B5,'[1]Dati finali 2016'!$B$4:$O$40,'[1]Dati finali'!L$42,FALSE)</f>
        <v>6592.3394420000004</v>
      </c>
    </row>
    <row r="6" spans="2:12" x14ac:dyDescent="0.35">
      <c r="B6" t="s">
        <v>19</v>
      </c>
      <c r="C6" s="14">
        <f>LN(VLOOKUP($B6,'[1]Dati finali 2016'!$B$4:$O$40,'[1]Dati finali'!$M$42,FALSE))</f>
        <v>-6.2146080984221914</v>
      </c>
      <c r="D6" s="2">
        <f>VLOOKUP($B6,'[1]Dati finali 2016'!$B$4:$O$40,'[1]Dati finali'!C$42,FALSE)</f>
        <v>0.187</v>
      </c>
      <c r="E6" s="6">
        <f>VLOOKUP($B6,'[1]Dati finali 2016'!$B$4:$O$40,'[1]Dati finali'!D$42,FALSE)</f>
        <v>5002.4066798773592</v>
      </c>
      <c r="F6" s="5">
        <f>VLOOKUP($B6,'[1]Dati finali 2016'!$B$4:$O$40,'[1]Dati finali'!E$42,FALSE)</f>
        <v>0.23014999999999999</v>
      </c>
      <c r="G6" s="5">
        <f>VLOOKUP($B6,'[1]Dati finali 2016'!$B$4:$O$40,'[1]Dati finali'!F$42,FALSE)</f>
        <v>5.8947226227966114</v>
      </c>
      <c r="H6" s="5">
        <f>VLOOKUP($B6,'[1]Dati finali 2016'!$B$4:$O$40,'[1]Dati finali'!G$42,FALSE)</f>
        <v>1.4122807017543861</v>
      </c>
      <c r="I6" s="2">
        <f>VLOOKUP($B6,'[1]Dati finali 2016'!$B$4:$O$40,'[1]Dati finali'!H$42,FALSE)</f>
        <v>0.37279399585921325</v>
      </c>
      <c r="J6" s="4">
        <f>VLOOKUP($B6,'[1]Dati finali 2016'!$B$4:$O$40,'[1]Dati finali'!I$42,FALSE)</f>
        <v>0.69855</v>
      </c>
      <c r="K6">
        <f>VLOOKUP($B6,'[1]Dati finali 2016'!$B$4:$O$40,'[1]Dati finali'!J$42,FALSE)</f>
        <v>33666.817905073913</v>
      </c>
      <c r="L6" s="7">
        <f>VLOOKUP($B6,'[1]Dati finali 2016'!$B$4:$O$40,'[1]Dati finali'!L$42,FALSE)</f>
        <v>4652.762874</v>
      </c>
    </row>
    <row r="7" spans="2:12" x14ac:dyDescent="0.35">
      <c r="B7" t="s">
        <v>21</v>
      </c>
      <c r="C7" s="14">
        <f>LN(VLOOKUP($B7,'[1]Dati finali 2016'!$B$4:$O$40,'[1]Dati finali'!$M$42,FALSE))</f>
        <v>-5.521460917862246</v>
      </c>
      <c r="D7" s="2">
        <f>VLOOKUP($B7,'[1]Dati finali 2016'!$B$4:$O$40,'[1]Dati finali'!C$42,FALSE)</f>
        <v>0.40299999999999997</v>
      </c>
      <c r="E7" s="6">
        <f>VLOOKUP($B7,'[1]Dati finali 2016'!$B$4:$O$40,'[1]Dati finali'!D$42,FALSE)</f>
        <v>3821.1451704373976</v>
      </c>
      <c r="F7" s="5">
        <f>VLOOKUP($B7,'[1]Dati finali 2016'!$B$4:$O$40,'[1]Dati finali'!E$42,FALSE)</f>
        <v>0.1201</v>
      </c>
      <c r="G7" s="5">
        <f>VLOOKUP($B7,'[1]Dati finali 2016'!$B$4:$O$40,'[1]Dati finali'!F$42,FALSE)</f>
        <v>4.5241999567437317</v>
      </c>
      <c r="H7" s="5">
        <f>VLOOKUP($B7,'[1]Dati finali 2016'!$B$4:$O$40,'[1]Dati finali'!G$42,FALSE)</f>
        <v>1.0175438596491229</v>
      </c>
      <c r="I7" s="2">
        <f>VLOOKUP($B7,'[1]Dati finali 2016'!$B$4:$O$40,'[1]Dati finali'!H$42,FALSE)</f>
        <v>0.48558139534883721</v>
      </c>
      <c r="J7" s="4">
        <f>VLOOKUP($B7,'[1]Dati finali 2016'!$B$4:$O$40,'[1]Dati finali'!I$42,FALSE)</f>
        <v>0.67366000000000004</v>
      </c>
      <c r="K7">
        <f>VLOOKUP($B7,'[1]Dati finali 2016'!$B$4:$O$40,'[1]Dati finali'!J$42,FALSE)</f>
        <v>26454.943952760957</v>
      </c>
      <c r="L7" s="7">
        <f>VLOOKUP($B7,'[1]Dati finali 2016'!$B$4:$O$40,'[1]Dati finali'!L$42,FALSE)</f>
        <v>6066.7289979999996</v>
      </c>
    </row>
    <row r="8" spans="2:12" x14ac:dyDescent="0.35">
      <c r="B8" t="s">
        <v>28</v>
      </c>
      <c r="C8" s="14">
        <f>LN(VLOOKUP($B8,'[1]Dati finali 2016'!$B$4:$O$40,'[1]Dati finali'!$M$42,FALSE))</f>
        <v>-6.2146080984221914</v>
      </c>
      <c r="D8" s="2">
        <f>VLOOKUP($B8,'[1]Dati finali 2016'!$B$4:$O$40,'[1]Dati finali'!C$42,FALSE)</f>
        <v>0.17600000000000002</v>
      </c>
      <c r="E8" s="6">
        <f>VLOOKUP($B8,'[1]Dati finali 2016'!$B$4:$O$40,'[1]Dati finali'!D$42,FALSE)</f>
        <v>2584.4117872644297</v>
      </c>
      <c r="F8" s="5">
        <f>VLOOKUP($B8,'[1]Dati finali 2016'!$B$4:$O$40,'[1]Dati finali'!E$42,FALSE)</f>
        <v>0.12465000000000001</v>
      </c>
      <c r="G8" s="5">
        <f>VLOOKUP($B8,'[1]Dati finali 2016'!$B$4:$O$40,'[1]Dati finali'!F$42,FALSE)</f>
        <v>3.7946903145264379</v>
      </c>
      <c r="H8" s="5">
        <f>VLOOKUP($B8,'[1]Dati finali 2016'!$B$4:$O$40,'[1]Dati finali'!G$42,FALSE)</f>
        <v>1.0175438596491229</v>
      </c>
      <c r="I8" s="2">
        <f>VLOOKUP($B8,'[1]Dati finali 2016'!$B$4:$O$40,'[1]Dati finali'!H$42,FALSE)</f>
        <v>0.41427188940092169</v>
      </c>
      <c r="J8" s="4">
        <f>VLOOKUP($B8,'[1]Dati finali 2016'!$B$4:$O$40,'[1]Dati finali'!I$42,FALSE)</f>
        <v>0.53900000000000003</v>
      </c>
      <c r="K8">
        <f>VLOOKUP($B8,'[1]Dati finali 2016'!$B$4:$O$40,'[1]Dati finali'!J$42,FALSE)</f>
        <v>20936.919492198977</v>
      </c>
      <c r="L8" s="7">
        <f>VLOOKUP($B8,'[1]Dati finali 2016'!$B$4:$O$40,'[1]Dati finali'!L$42,FALSE)</f>
        <v>4935.9262470000003</v>
      </c>
    </row>
    <row r="9" spans="2:12" x14ac:dyDescent="0.35">
      <c r="B9" t="s">
        <v>23</v>
      </c>
      <c r="C9" s="14">
        <f>LN(VLOOKUP($B9,'[1]Dati finali 2016'!$B$4:$O$40,'[1]Dati finali'!$M$42,FALSE))</f>
        <v>-6.9077552789821368</v>
      </c>
      <c r="D9" s="2">
        <f>VLOOKUP($B9,'[1]Dati finali 2016'!$B$4:$O$40,'[1]Dati finali'!C$42,FALSE)</f>
        <v>0.23899999999999999</v>
      </c>
      <c r="E9" s="6">
        <f>VLOOKUP($B9,'[1]Dati finali 2016'!$B$4:$O$40,'[1]Dati finali'!D$42,FALSE)</f>
        <v>4924.5440194404428</v>
      </c>
      <c r="F9" s="5">
        <f>VLOOKUP($B9,'[1]Dati finali 2016'!$B$4:$O$40,'[1]Dati finali'!E$42,FALSE)</f>
        <v>0.12655</v>
      </c>
      <c r="G9" s="5">
        <f>VLOOKUP($B9,'[1]Dati finali 2016'!$B$4:$O$40,'[1]Dati finali'!F$42,FALSE)</f>
        <v>3.3079313027235759</v>
      </c>
      <c r="H9" s="5">
        <f>VLOOKUP($B9,'[1]Dati finali 2016'!$B$4:$O$40,'[1]Dati finali'!G$42,FALSE)</f>
        <v>1.192982456140351</v>
      </c>
      <c r="I9" s="2">
        <f>VLOOKUP($B9,'[1]Dati finali 2016'!$B$4:$O$40,'[1]Dati finali'!H$42,FALSE)</f>
        <v>0.16675000000000001</v>
      </c>
      <c r="J9" s="4">
        <f>VLOOKUP($B9,'[1]Dati finali 2016'!$B$4:$O$40,'[1]Dati finali'!I$42,FALSE)</f>
        <v>0.94480000000000008</v>
      </c>
      <c r="K9">
        <f>VLOOKUP($B9,'[1]Dati finali 2016'!$B$4:$O$40,'[1]Dati finali'!J$42,FALSE)</f>
        <v>33135.042659828512</v>
      </c>
      <c r="L9" s="7">
        <f>VLOOKUP($B9,'[1]Dati finali 2016'!$B$4:$O$40,'[1]Dati finali'!L$42,FALSE)</f>
        <v>3986.496114</v>
      </c>
    </row>
    <row r="10" spans="2:12" x14ac:dyDescent="0.35">
      <c r="B10" t="s">
        <v>29</v>
      </c>
      <c r="C10" s="14">
        <f>LN(VLOOKUP($B10,'[1]Dati finali 2016'!$B$4:$O$40,'[1]Dati finali'!$M$42,FALSE))</f>
        <v>-6.9077552789821368</v>
      </c>
      <c r="D10" s="2">
        <f>VLOOKUP($B10,'[1]Dati finali 2016'!$B$4:$O$40,'[1]Dati finali'!C$42,FALSE)</f>
        <v>0.23100000000000001</v>
      </c>
      <c r="E10" s="6">
        <f>VLOOKUP($B10,'[1]Dati finali 2016'!$B$4:$O$40,'[1]Dati finali'!D$42,FALSE)</f>
        <v>5137.0738351939754</v>
      </c>
      <c r="F10" s="5">
        <f>VLOOKUP($B10,'[1]Dati finali 2016'!$B$4:$O$40,'[1]Dati finali'!E$42,FALSE)</f>
        <v>0.14800000000000002</v>
      </c>
      <c r="G10" s="5">
        <f>VLOOKUP($B10,'[1]Dati finali 2016'!$B$4:$O$40,'[1]Dati finali'!F$42,FALSE)</f>
        <v>6.2445699272145241</v>
      </c>
      <c r="H10" s="5">
        <f>VLOOKUP($B10,'[1]Dati finali 2016'!$B$4:$O$40,'[1]Dati finali'!G$42,FALSE)</f>
        <v>1.1578947368421053</v>
      </c>
      <c r="I10" s="2">
        <f>VLOOKUP($B10,'[1]Dati finali 2016'!$B$4:$O$40,'[1]Dati finali'!H$42,FALSE)</f>
        <v>0.24461254612546127</v>
      </c>
      <c r="J10" s="4">
        <f>VLOOKUP($B10,'[1]Dati finali 2016'!$B$4:$O$40,'[1]Dati finali'!I$42,FALSE)</f>
        <v>0.53805999999999998</v>
      </c>
      <c r="K10">
        <f>VLOOKUP($B10,'[1]Dati finali 2016'!$B$4:$O$40,'[1]Dati finali'!J$42,FALSE)</f>
        <v>26719.635158837165</v>
      </c>
      <c r="L10" s="7">
        <f>VLOOKUP($B10,'[1]Dati finali 2016'!$B$4:$O$40,'[1]Dati finali'!L$42,FALSE)</f>
        <v>5348.64149</v>
      </c>
    </row>
    <row r="11" spans="2:12" x14ac:dyDescent="0.35">
      <c r="B11" t="s">
        <v>6</v>
      </c>
      <c r="C11" s="14">
        <f>LN(VLOOKUP($B11,'[1]Dati finali 2016'!$B$4:$O$40,'[1]Dati finali'!$M$42,FALSE))</f>
        <v>-5.1159958097540823</v>
      </c>
      <c r="D11" s="2">
        <f>VLOOKUP($B11,'[1]Dati finali 2016'!$B$4:$O$40,'[1]Dati finali'!C$42,FALSE)</f>
        <v>0.40299999999999997</v>
      </c>
      <c r="E11" s="6">
        <f>VLOOKUP($B11,'[1]Dati finali 2016'!$B$4:$O$40,'[1]Dati finali'!D$42,FALSE)</f>
        <v>7709.1230778824656</v>
      </c>
      <c r="F11" s="5">
        <f>VLOOKUP($B11,'[1]Dati finali 2016'!$B$4:$O$40,'[1]Dati finali'!E$42,FALSE)</f>
        <v>0.26445000000000002</v>
      </c>
      <c r="G11" s="5">
        <f>VLOOKUP($B11,'[1]Dati finali 2016'!$B$4:$O$40,'[1]Dati finali'!F$42,FALSE)</f>
        <v>8.8255287132081079</v>
      </c>
      <c r="H11" s="5">
        <f>VLOOKUP($B11,'[1]Dati finali 2016'!$B$4:$O$40,'[1]Dati finali'!G$42,FALSE)</f>
        <v>1.2543859649122808</v>
      </c>
      <c r="I11" s="2">
        <f>VLOOKUP($B11,'[1]Dati finali 2016'!$B$4:$O$40,'[1]Dati finali'!H$42,FALSE)</f>
        <v>0.16570760233918128</v>
      </c>
      <c r="J11" s="4">
        <f>VLOOKUP($B11,'[1]Dati finali 2016'!$B$4:$O$40,'[1]Dati finali'!I$42,FALSE)</f>
        <v>0.97919</v>
      </c>
      <c r="K11">
        <f>VLOOKUP($B11,'[1]Dati finali 2016'!$B$4:$O$40,'[1]Dati finali'!J$42,FALSE)</f>
        <v>40716.538769928469</v>
      </c>
      <c r="L11" s="7">
        <f>VLOOKUP($B11,'[1]Dati finali 2016'!$B$4:$O$40,'[1]Dati finali'!L$42,FALSE)</f>
        <v>5646.6107910000001</v>
      </c>
    </row>
    <row r="12" spans="2:12" x14ac:dyDescent="0.35">
      <c r="B12" t="s">
        <v>20</v>
      </c>
      <c r="C12" s="14">
        <f>LN(VLOOKUP($B12,'[1]Dati finali 2016'!$B$4:$O$40,'[1]Dati finali'!$M$42,FALSE))</f>
        <v>-5.8091429903140277</v>
      </c>
      <c r="D12" s="2">
        <f>VLOOKUP($B12,'[1]Dati finali 2016'!$B$4:$O$40,'[1]Dati finali'!C$42,FALSE)</f>
        <v>0.33899999999999997</v>
      </c>
      <c r="E12" s="6">
        <f>VLOOKUP($B12,'[1]Dati finali 2016'!$B$4:$O$40,'[1]Dati finali'!D$42,FALSE)</f>
        <v>3507.4045206547157</v>
      </c>
      <c r="F12" s="5">
        <f>VLOOKUP($B12,'[1]Dati finali 2016'!$B$4:$O$40,'[1]Dati finali'!E$42,FALSE)</f>
        <v>0.16259999999999999</v>
      </c>
      <c r="G12" s="5">
        <f>VLOOKUP($B12,'[1]Dati finali 2016'!$B$4:$O$40,'[1]Dati finali'!F$42,FALSE)</f>
        <v>3.686114903097137</v>
      </c>
      <c r="H12" s="5">
        <f>VLOOKUP($B12,'[1]Dati finali 2016'!$B$4:$O$40,'[1]Dati finali'!G$42,FALSE)</f>
        <v>1.0175438596491229</v>
      </c>
      <c r="I12" s="2">
        <f>VLOOKUP($B12,'[1]Dati finali 2016'!$B$4:$O$40,'[1]Dati finali'!H$42,FALSE)</f>
        <v>0.54400000000000004</v>
      </c>
      <c r="J12" s="4">
        <f>VLOOKUP($B12,'[1]Dati finali 2016'!$B$4:$O$40,'[1]Dati finali'!I$42,FALSE)</f>
        <v>0.68020999999999998</v>
      </c>
      <c r="K12">
        <f>VLOOKUP($B12,'[1]Dati finali 2016'!$B$4:$O$40,'[1]Dati finali'!J$42,FALSE)</f>
        <v>22565.103519069253</v>
      </c>
      <c r="L12" s="7">
        <f>VLOOKUP($B12,'[1]Dati finali 2016'!$B$4:$O$40,'[1]Dati finali'!L$42,FALSE)</f>
        <v>6316.579033</v>
      </c>
    </row>
    <row r="13" spans="2:12" x14ac:dyDescent="0.35">
      <c r="B13" t="s">
        <v>31</v>
      </c>
      <c r="C13" s="14">
        <f>LN(VLOOKUP($B13,'[1]Dati finali 2016'!$B$4:$O$40,'[1]Dati finali'!$M$42,FALSE))</f>
        <v>-5.8091429903140277</v>
      </c>
      <c r="D13" s="2">
        <f>VLOOKUP($B13,'[1]Dati finali 2016'!$B$4:$O$40,'[1]Dati finali'!C$42,FALSE)</f>
        <v>0.36399999999999999</v>
      </c>
      <c r="E13" s="6">
        <f>VLOOKUP($B13,'[1]Dati finali 2016'!$B$4:$O$40,'[1]Dati finali'!D$42,FALSE)</f>
        <v>5355.9870055822093</v>
      </c>
      <c r="F13" s="5">
        <f>VLOOKUP($B13,'[1]Dati finali 2016'!$B$4:$O$40,'[1]Dati finali'!E$42,FALSE)</f>
        <v>0.22344999999999998</v>
      </c>
      <c r="G13" s="5">
        <f>VLOOKUP($B13,'[1]Dati finali 2016'!$B$4:$O$40,'[1]Dati finali'!F$42,FALSE)</f>
        <v>5.6310582456351117</v>
      </c>
      <c r="H13" s="5">
        <f>VLOOKUP($B13,'[1]Dati finali 2016'!$B$4:$O$40,'[1]Dati finali'!G$42,FALSE)</f>
        <v>1.1052631578947369</v>
      </c>
      <c r="I13" s="2">
        <f>VLOOKUP($B13,'[1]Dati finali 2016'!$B$4:$O$40,'[1]Dati finali'!H$42,FALSE)</f>
        <v>0.38106081573197381</v>
      </c>
      <c r="J13" s="4">
        <f>VLOOKUP($B13,'[1]Dati finali 2016'!$B$4:$O$40,'[1]Dati finali'!I$42,FALSE)</f>
        <v>0.7984</v>
      </c>
      <c r="K13">
        <f>VLOOKUP($B13,'[1]Dati finali 2016'!$B$4:$O$40,'[1]Dati finali'!J$42,FALSE)</f>
        <v>31846.686080589672</v>
      </c>
      <c r="L13" s="7">
        <f>VLOOKUP($B13,'[1]Dati finali 2016'!$B$4:$O$40,'[1]Dati finali'!L$42,FALSE)</f>
        <v>4488.0469249999996</v>
      </c>
    </row>
    <row r="14" spans="2:12" x14ac:dyDescent="0.35">
      <c r="B14" t="s">
        <v>8</v>
      </c>
      <c r="C14" s="14">
        <f>LN(VLOOKUP($B14,'[1]Dati finali 2016'!$B$4:$O$40,'[1]Dati finali'!$M$42,FALSE))</f>
        <v>-5.521460917862246</v>
      </c>
      <c r="D14" s="2">
        <f>VLOOKUP($B14,'[1]Dati finali 2016'!$B$4:$O$40,'[1]Dati finali'!C$42,FALSE)</f>
        <v>0.42499999999999999</v>
      </c>
      <c r="E14" s="6">
        <f>VLOOKUP($B14,'[1]Dati finali 2016'!$B$4:$O$40,'[1]Dati finali'!D$42,FALSE)</f>
        <v>3624.8957527885314</v>
      </c>
      <c r="F14" s="5">
        <f>VLOOKUP($B14,'[1]Dati finali 2016'!$B$4:$O$40,'[1]Dati finali'!E$42,FALSE)</f>
        <v>0.15739999999999998</v>
      </c>
      <c r="G14" s="5">
        <f>VLOOKUP($B14,'[1]Dati finali 2016'!$B$4:$O$40,'[1]Dati finali'!F$42,FALSE)</f>
        <v>6.2453156714026283</v>
      </c>
      <c r="H14" s="5">
        <f>VLOOKUP($B14,'[1]Dati finali 2016'!$B$4:$O$40,'[1]Dati finali'!G$42,FALSE)</f>
        <v>1.0789473684210527</v>
      </c>
      <c r="I14" s="2">
        <f>VLOOKUP($B14,'[1]Dati finali 2016'!$B$4:$O$40,'[1]Dati finali'!H$42,FALSE)</f>
        <v>8.6530612244897956E-2</v>
      </c>
      <c r="J14" s="4">
        <f>VLOOKUP($B14,'[1]Dati finali 2016'!$B$4:$O$40,'[1]Dati finali'!I$42,FALSE)</f>
        <v>0.66881000000000002</v>
      </c>
      <c r="K14">
        <f>VLOOKUP($B14,'[1]Dati finali 2016'!$B$4:$O$40,'[1]Dati finali'!J$42,FALSE)</f>
        <v>28844.051419826053</v>
      </c>
      <c r="L14" s="7">
        <f>VLOOKUP($B14,'[1]Dati finali 2016'!$B$4:$O$40,'[1]Dati finali'!L$42,FALSE)</f>
        <v>3905.06351</v>
      </c>
    </row>
    <row r="15" spans="2:12" x14ac:dyDescent="0.35">
      <c r="B15" t="s">
        <v>18</v>
      </c>
      <c r="C15" s="14">
        <f>LN(VLOOKUP($B15,'[1]Dati finali 2016'!$B$4:$O$40,'[1]Dati finali'!$M$42,FALSE))</f>
        <v>-5.2983173665480363</v>
      </c>
      <c r="D15" s="2">
        <f>VLOOKUP($B15,'[1]Dati finali 2016'!$B$4:$O$40,'[1]Dati finali'!C$42,FALSE)</f>
        <v>0.46500000000000002</v>
      </c>
      <c r="E15" s="6">
        <f>VLOOKUP($B15,'[1]Dati finali 2016'!$B$4:$O$40,'[1]Dati finali'!D$42,FALSE)</f>
        <v>5672.0641341079581</v>
      </c>
      <c r="F15" s="5">
        <f>VLOOKUP($B15,'[1]Dati finali 2016'!$B$4:$O$40,'[1]Dati finali'!E$42,FALSE)</f>
        <v>0.2329</v>
      </c>
      <c r="G15" s="5">
        <f>VLOOKUP($B15,'[1]Dati finali 2016'!$B$4:$O$40,'[1]Dati finali'!F$42,FALSE)</f>
        <v>8.448464032967717</v>
      </c>
      <c r="H15" s="5">
        <f>VLOOKUP($B15,'[1]Dati finali 2016'!$B$4:$O$40,'[1]Dati finali'!G$42,FALSE)</f>
        <v>1.2017543859649125</v>
      </c>
      <c r="I15" s="2">
        <f>VLOOKUP($B15,'[1]Dati finali 2016'!$B$4:$O$40,'[1]Dati finali'!H$42,FALSE)</f>
        <v>0.24720394736842105</v>
      </c>
      <c r="J15" s="4">
        <f>VLOOKUP($B15,'[1]Dati finali 2016'!$B$4:$O$40,'[1]Dati finali'!I$42,FALSE)</f>
        <v>0.62736999999999998</v>
      </c>
      <c r="K15">
        <f>VLOOKUP($B15,'[1]Dati finali 2016'!$B$4:$O$40,'[1]Dati finali'!J$42,FALSE)</f>
        <v>62621.719017214789</v>
      </c>
      <c r="L15" s="7">
        <f>VLOOKUP($B15,'[1]Dati finali 2016'!$B$4:$O$40,'[1]Dati finali'!L$42,FALSE)</f>
        <v>5924.2219409999998</v>
      </c>
    </row>
    <row r="16" spans="2:12" x14ac:dyDescent="0.35">
      <c r="B16" t="s">
        <v>30</v>
      </c>
      <c r="C16" s="14">
        <f>LN(VLOOKUP($B16,'[1]Dati finali 2016'!$B$4:$O$40,'[1]Dati finali'!$M$42,FALSE))</f>
        <v>-5.521460917862246</v>
      </c>
      <c r="D16" s="2">
        <f>VLOOKUP($B16,'[1]Dati finali 2016'!$B$4:$O$40,'[1]Dati finali'!C$42,FALSE)</f>
        <v>0.32500000000000001</v>
      </c>
      <c r="E16" s="6">
        <f>VLOOKUP($B16,'[1]Dati finali 2016'!$B$4:$O$40,'[1]Dati finali'!D$42,FALSE)</f>
        <v>6727.9993016421113</v>
      </c>
      <c r="F16" s="5">
        <f>VLOOKUP($B16,'[1]Dati finali 2016'!$B$4:$O$40,'[1]Dati finali'!E$42,FALSE)</f>
        <v>0.16234999999999999</v>
      </c>
      <c r="G16" s="5">
        <f>VLOOKUP($B16,'[1]Dati finali 2016'!$B$4:$O$40,'[1]Dati finali'!F$42,FALSE)</f>
        <v>6.9301041166352721</v>
      </c>
      <c r="H16" s="5">
        <f>VLOOKUP($B16,'[1]Dati finali 2016'!$B$4:$O$40,'[1]Dati finali'!G$42,FALSE)</f>
        <v>1.1578947368421053</v>
      </c>
      <c r="I16" s="2">
        <f>VLOOKUP($B16,'[1]Dati finali 2016'!$B$4:$O$40,'[1]Dati finali'!H$42,FALSE)</f>
        <v>0.30648484848484847</v>
      </c>
      <c r="J16" s="4">
        <f>VLOOKUP($B16,'[1]Dati finali 2016'!$B$4:$O$40,'[1]Dati finali'!I$42,FALSE)</f>
        <v>0.54020000000000001</v>
      </c>
      <c r="K16">
        <f>VLOOKUP($B16,'[1]Dati finali 2016'!$B$4:$O$40,'[1]Dati finali'!J$42,FALSE)</f>
        <v>28704.449082249241</v>
      </c>
      <c r="L16" s="7">
        <f>VLOOKUP($B16,'[1]Dati finali 2016'!$B$4:$O$40,'[1]Dati finali'!L$42,FALSE)</f>
        <v>5115.4481239999996</v>
      </c>
    </row>
    <row r="17" spans="2:12" x14ac:dyDescent="0.35">
      <c r="B17" t="s">
        <v>16</v>
      </c>
      <c r="C17" s="14">
        <f>LN(VLOOKUP($B17,'[1]Dati finali 2016'!$B$4:$O$40,'[1]Dati finali'!$M$42,FALSE))</f>
        <v>-5.8091429903140277</v>
      </c>
      <c r="D17" s="2">
        <f>VLOOKUP($B17,'[1]Dati finali 2016'!$B$4:$O$40,'[1]Dati finali'!C$42,FALSE)</f>
        <v>0.24100000000000002</v>
      </c>
      <c r="E17" s="6">
        <f>VLOOKUP($B17,'[1]Dati finali 2016'!$B$4:$O$40,'[1]Dati finali'!D$42,FALSE)</f>
        <v>3965.9582334833499</v>
      </c>
      <c r="F17" s="5">
        <f>VLOOKUP($B17,'[1]Dati finali 2016'!$B$4:$O$40,'[1]Dati finali'!E$42,FALSE)</f>
        <v>0.11194999999999999</v>
      </c>
      <c r="G17" s="5">
        <f>VLOOKUP($B17,'[1]Dati finali 2016'!$B$4:$O$40,'[1]Dati finali'!F$42,FALSE)</f>
        <v>4.8781738165854138</v>
      </c>
      <c r="H17" s="5">
        <f>VLOOKUP($B17,'[1]Dati finali 2016'!$B$4:$O$40,'[1]Dati finali'!G$42,FALSE)</f>
        <v>1.0350877192982457</v>
      </c>
      <c r="I17" s="2">
        <f>VLOOKUP($B17,'[1]Dati finali 2016'!$B$4:$O$40,'[1]Dati finali'!H$42,FALSE)</f>
        <v>0.10078369905956112</v>
      </c>
      <c r="J17" s="4">
        <f>VLOOKUP($B17,'[1]Dati finali 2016'!$B$4:$O$40,'[1]Dati finali'!I$42,FALSE)</f>
        <v>0.70778999999999992</v>
      </c>
      <c r="K17">
        <f>VLOOKUP($B17,'[1]Dati finali 2016'!$B$4:$O$40,'[1]Dati finali'!J$42,FALSE)</f>
        <v>23421.715861960642</v>
      </c>
      <c r="L17" s="7">
        <f>VLOOKUP($B17,'[1]Dati finali 2016'!$B$4:$O$40,'[1]Dati finali'!L$42,FALSE)</f>
        <v>5272.761109</v>
      </c>
    </row>
    <row r="18" spans="2:12" x14ac:dyDescent="0.35">
      <c r="B18" t="s">
        <v>4</v>
      </c>
      <c r="C18" s="14">
        <f>LN(VLOOKUP($B18,'[1]Dati finali 2016'!$B$4:$O$40,'[1]Dati finali'!$M$42,FALSE))</f>
        <v>-5.2983173665480363</v>
      </c>
      <c r="D18" s="2">
        <f>VLOOKUP($B18,'[1]Dati finali 2016'!$B$4:$O$40,'[1]Dati finali'!C$42,FALSE)</f>
        <v>0.51440529000000002</v>
      </c>
      <c r="E18" s="6">
        <f>VLOOKUP($B18,'[1]Dati finali 2016'!$B$4:$O$40,'[1]Dati finali'!D$42,FALSE)</f>
        <v>7819.7146359093622</v>
      </c>
      <c r="F18" s="5">
        <f>VLOOKUP($B18,'[1]Dati finali 2016'!$B$4:$O$40,'[1]Dati finali'!E$42,FALSE)</f>
        <v>0.22807017543859651</v>
      </c>
      <c r="G18" s="5">
        <f>VLOOKUP($B18,'[1]Dati finali 2016'!$B$4:$O$40,'[1]Dati finali'!F$42,FALSE)</f>
        <v>9.4272612002927971</v>
      </c>
      <c r="H18" s="5">
        <f>VLOOKUP($B18,'[1]Dati finali 2016'!$B$4:$O$40,'[1]Dati finali'!G$42,FALSE)</f>
        <v>0.92982456140350889</v>
      </c>
      <c r="I18" s="2">
        <f>VLOOKUP($B18,'[1]Dati finali 2016'!$B$4:$O$40,'[1]Dati finali'!H$42,FALSE)</f>
        <v>0.15845754764042702</v>
      </c>
      <c r="J18" s="4">
        <f>VLOOKUP($B18,'[1]Dati finali 2016'!$B$4:$O$40,'[1]Dati finali'!I$42,FALSE)</f>
        <v>0.91456999999999988</v>
      </c>
      <c r="K18">
        <f>VLOOKUP($B18,'[1]Dati finali 2016'!$B$4:$O$40,'[1]Dati finali'!J$42,FALSE)</f>
        <v>37088.761569805334</v>
      </c>
      <c r="L18" s="7">
        <f>VLOOKUP($B18,'[1]Dati finali 2016'!$B$4:$O$40,'[1]Dati finali'!L$42,FALSE)</f>
        <v>3958.7349989999998</v>
      </c>
    </row>
    <row r="19" spans="2:12" x14ac:dyDescent="0.35">
      <c r="B19" t="s">
        <v>0</v>
      </c>
      <c r="C19" s="14">
        <f>LN(VLOOKUP($B19,'[1]Dati finali 2016'!$B$4:$O$40,'[1]Dati finali'!$M$42,FALSE))</f>
        <v>-4.8283137373023015</v>
      </c>
      <c r="D19" s="2">
        <f>VLOOKUP($B19,'[1]Dati finali 2016'!$B$4:$O$40,'[1]Dati finali'!C$42,FALSE)</f>
        <v>0.56714520000000002</v>
      </c>
      <c r="E19" s="6">
        <f>VLOOKUP($B19,'[1]Dati finali 2016'!$B$4:$O$40,'[1]Dati finali'!D$42,FALSE)</f>
        <v>15545.535110560899</v>
      </c>
      <c r="F19" s="5">
        <f>VLOOKUP($B19,'[1]Dati finali 2016'!$B$4:$O$40,'[1]Dati finali'!E$42,FALSE)</f>
        <v>8.8666666666666671E-2</v>
      </c>
      <c r="G19" s="5">
        <f>VLOOKUP($B19,'[1]Dati finali 2016'!$B$4:$O$40,'[1]Dati finali'!F$42,FALSE)</f>
        <v>15.381420167891701</v>
      </c>
      <c r="H19" s="5">
        <f>VLOOKUP($B19,'[1]Dati finali 2016'!$B$4:$O$40,'[1]Dati finali'!G$42,FALSE)</f>
        <v>0.71052631578947378</v>
      </c>
      <c r="I19" s="2">
        <f>VLOOKUP($B19,'[1]Dati finali 2016'!$B$4:$O$40,'[1]Dati finali'!H$42,FALSE)</f>
        <v>0.65241799578693949</v>
      </c>
      <c r="J19" s="4">
        <f>VLOOKUP($B19,'[1]Dati finali 2016'!$B$4:$O$40,'[1]Dati finali'!I$42,FALSE)</f>
        <v>0.81299999999999994</v>
      </c>
      <c r="K19">
        <f>VLOOKUP($B19,'[1]Dati finali 2016'!$B$4:$O$40,'[1]Dati finali'!J$42,FALSE)</f>
        <v>39315.33649146642</v>
      </c>
      <c r="L19" s="7">
        <f>VLOOKUP($B19,'[1]Dati finali 2016'!$B$4:$O$40,'[1]Dati finali'!L$42,FALSE)</f>
        <v>5046.9707070000004</v>
      </c>
    </row>
    <row r="20" spans="2:12" x14ac:dyDescent="0.35">
      <c r="B20" t="s">
        <v>1</v>
      </c>
      <c r="C20" s="14">
        <f>LN(VLOOKUP($B20,'[1]Dati finali 2016'!$B$4:$O$40,'[1]Dati finali'!$M$42,FALSE))</f>
        <v>-4.7105307016459177</v>
      </c>
      <c r="D20" s="2">
        <f>VLOOKUP($B20,'[1]Dati finali 2016'!$B$4:$O$40,'[1]Dati finali'!C$42,FALSE)</f>
        <v>0.46356799999999998</v>
      </c>
      <c r="E20" s="6">
        <f>VLOOKUP($B20,'[1]Dati finali 2016'!$B$4:$O$40,'[1]Dati finali'!D$42,FALSE)</f>
        <v>12984.333107020604</v>
      </c>
      <c r="F20" s="5">
        <f>VLOOKUP($B20,'[1]Dati finali 2016'!$B$4:$O$40,'[1]Dati finali'!E$42,FALSE)</f>
        <v>0.1255</v>
      </c>
      <c r="G20" s="5">
        <f>VLOOKUP($B20,'[1]Dati finali 2016'!$B$4:$O$40,'[1]Dati finali'!F$42,FALSE)</f>
        <v>16.484163856368252</v>
      </c>
      <c r="H20" s="5">
        <f>VLOOKUP($B20,'[1]Dati finali 2016'!$B$4:$O$40,'[1]Dati finali'!G$42,FALSE)</f>
        <v>0.6228070175438597</v>
      </c>
      <c r="I20" s="2">
        <f>VLOOKUP($B20,'[1]Dati finali 2016'!$B$4:$O$40,'[1]Dati finali'!H$42,FALSE)</f>
        <v>0.14652498907518571</v>
      </c>
      <c r="J20" s="4">
        <f>VLOOKUP($B20,'[1]Dati finali 2016'!$B$4:$O$40,'[1]Dati finali'!I$42,FALSE)</f>
        <v>0.8186199999999999</v>
      </c>
      <c r="K20">
        <f>VLOOKUP($B20,'[1]Dati finali 2016'!$B$4:$O$40,'[1]Dati finali'!J$42,FALSE)</f>
        <v>50516.261465423711</v>
      </c>
      <c r="L20" s="7">
        <f>VLOOKUP($B20,'[1]Dati finali 2016'!$B$4:$O$40,'[1]Dati finali'!L$42,FALSE)</f>
        <v>4499.1513709999999</v>
      </c>
    </row>
    <row r="21" spans="2:12" x14ac:dyDescent="0.35">
      <c r="B21" t="s">
        <v>3</v>
      </c>
      <c r="C21" s="14">
        <f>LN(VLOOKUP($B21,'[1]Dati finali 2016'!$B$4:$O$40,'[1]Dati finali'!$M$42,FALSE))</f>
        <v>-5.4967683052718748</v>
      </c>
      <c r="D21" s="2">
        <f>VLOOKUP($B21,'[1]Dati finali 2016'!$B$4:$O$40,'[1]Dati finali'!C$42,FALSE)</f>
        <v>0.47744723999999999</v>
      </c>
      <c r="E21" s="6">
        <f>VLOOKUP($B21,'[1]Dati finali 2016'!$B$4:$O$40,'[1]Dati finali'!D$42,FALSE)</f>
        <v>10496.5136719641</v>
      </c>
      <c r="F21" s="5">
        <f>VLOOKUP($B21,'[1]Dati finali 2016'!$B$4:$O$40,'[1]Dati finali'!E$42,FALSE)</f>
        <v>9.6491228070175447E-2</v>
      </c>
      <c r="G21" s="5">
        <f>VLOOKUP($B21,'[1]Dati finali 2016'!$B$4:$O$40,'[1]Dati finali'!F$42,FALSE)</f>
        <v>11.715912919139759</v>
      </c>
      <c r="H21" s="5">
        <f>VLOOKUP($B21,'[1]Dati finali 2016'!$B$4:$O$40,'[1]Dati finali'!G$42,FALSE)</f>
        <v>1.0701754385964912</v>
      </c>
      <c r="I21" s="2">
        <f>VLOOKUP($B21,'[1]Dati finali 2016'!$B$4:$O$40,'[1]Dati finali'!H$42,FALSE)</f>
        <v>2.8395721925133691E-2</v>
      </c>
      <c r="J21" s="4">
        <f>VLOOKUP($B21,'[1]Dati finali 2016'!$B$4:$O$40,'[1]Dati finali'!I$42,FALSE)</f>
        <v>0.81562000000000001</v>
      </c>
      <c r="K21">
        <f>VLOOKUP($B21,'[1]Dati finali 2016'!$B$4:$O$40,'[1]Dati finali'!J$42,FALSE)</f>
        <v>32131.460175822587</v>
      </c>
      <c r="L21" s="7">
        <f>VLOOKUP($B21,'[1]Dati finali 2016'!$B$4:$O$40,'[1]Dati finali'!L$42,FALSE)</f>
        <v>4166.0179909999997</v>
      </c>
    </row>
    <row r="22" spans="2:12" x14ac:dyDescent="0.35">
      <c r="B22" t="s">
        <v>14</v>
      </c>
      <c r="C22" s="14">
        <f>LN(VLOOKUP($B22,'[1]Dati finali 2016'!$B$4:$O$40,'[1]Dati finali'!$M$42,FALSE))</f>
        <v>-4.9618451299268234</v>
      </c>
      <c r="D22" s="2">
        <f>VLOOKUP($B22,'[1]Dati finali 2016'!$B$4:$O$40,'[1]Dati finali'!C$42,FALSE)</f>
        <v>0.28600000000000003</v>
      </c>
      <c r="E22" s="6">
        <f>VLOOKUP($B22,'[1]Dati finali 2016'!$B$4:$O$40,'[1]Dati finali'!D$42,FALSE)</f>
        <v>7035.4829747167596</v>
      </c>
      <c r="F22" s="5">
        <f>VLOOKUP($B22,'[1]Dati finali 2016'!$B$4:$O$40,'[1]Dati finali'!E$42,FALSE)</f>
        <v>0.29730000000000001</v>
      </c>
      <c r="G22" s="5">
        <f>VLOOKUP($B22,'[1]Dati finali 2016'!$B$4:$O$40,'[1]Dati finali'!F$42,FALSE)</f>
        <v>9.7876605060446327</v>
      </c>
      <c r="H22" s="5">
        <f>VLOOKUP($B22,'[1]Dati finali 2016'!$B$4:$O$40,'[1]Dati finali'!G$42,FALSE)</f>
        <v>1.2192982456140351</v>
      </c>
      <c r="I22" s="2">
        <f>VLOOKUP($B22,'[1]Dati finali 2016'!$B$4:$O$40,'[1]Dati finali'!H$42,FALSE)</f>
        <v>0.29015868125096289</v>
      </c>
      <c r="J22" s="4">
        <f>VLOOKUP($B22,'[1]Dati finali 2016'!$B$4:$O$40,'[1]Dati finali'!I$42,FALSE)</f>
        <v>0.77224000000000004</v>
      </c>
      <c r="K22">
        <f>VLOOKUP($B22,'[1]Dati finali 2016'!$B$4:$O$40,'[1]Dati finali'!J$42,FALSE)</f>
        <v>42932.545442551993</v>
      </c>
      <c r="L22" s="7">
        <f>VLOOKUP($B22,'[1]Dati finali 2016'!$B$4:$O$40,'[1]Dati finali'!L$42,FALSE)</f>
        <v>5829.8341499999997</v>
      </c>
    </row>
    <row r="23" spans="2:12" x14ac:dyDescent="0.35">
      <c r="B23" t="s">
        <v>13</v>
      </c>
      <c r="C23" s="14">
        <f>LN(VLOOKUP($B23,'[1]Dati finali 2016'!$B$4:$O$40,'[1]Dati finali'!$M$42,FALSE))</f>
        <v>-4.1997050778799272</v>
      </c>
      <c r="D23" s="2">
        <f>VLOOKUP($B23,'[1]Dati finali 2016'!$B$4:$O$40,'[1]Dati finali'!C$42,FALSE)</f>
        <v>0.35200000000000004</v>
      </c>
      <c r="E23" s="6">
        <f>VLOOKUP($B23,'[1]Dati finali 2016'!$B$4:$O$40,'[1]Dati finali'!D$42,FALSE)</f>
        <v>6939.5223108140935</v>
      </c>
      <c r="F23" s="5">
        <f>VLOOKUP($B23,'[1]Dati finali 2016'!$B$4:$O$40,'[1]Dati finali'!E$42,FALSE)</f>
        <v>0.16980000000000001</v>
      </c>
      <c r="G23" s="5">
        <f>VLOOKUP($B23,'[1]Dati finali 2016'!$B$4:$O$40,'[1]Dati finali'!F$42,FALSE)</f>
        <v>5.409471067134791</v>
      </c>
      <c r="H23" s="5">
        <f>VLOOKUP($B23,'[1]Dati finali 2016'!$B$4:$O$40,'[1]Dati finali'!G$42,FALSE)</f>
        <v>1.2192982456140351</v>
      </c>
      <c r="I23" s="2">
        <f>VLOOKUP($B23,'[1]Dati finali 2016'!$B$4:$O$40,'[1]Dati finali'!H$42,FALSE)</f>
        <v>0.17483279395900755</v>
      </c>
      <c r="J23" s="4">
        <f>VLOOKUP($B23,'[1]Dati finali 2016'!$B$4:$O$40,'[1]Dati finali'!I$42,FALSE)</f>
        <v>0.79917000000000005</v>
      </c>
      <c r="K23">
        <f>VLOOKUP($B23,'[1]Dati finali 2016'!$B$4:$O$40,'[1]Dati finali'!J$42,FALSE)</f>
        <v>36278.935906105289</v>
      </c>
      <c r="L23" s="7">
        <f>VLOOKUP($B23,'[1]Dati finali 2016'!$B$4:$O$40,'[1]Dati finali'!L$42,FALSE)</f>
        <v>5422.6711299999997</v>
      </c>
    </row>
    <row r="24" spans="2:12" x14ac:dyDescent="0.35">
      <c r="B24" t="s">
        <v>22</v>
      </c>
      <c r="C24" s="14">
        <f>LN(VLOOKUP($B24,'[1]Dati finali 2016'!$B$4:$O$40,'[1]Dati finali'!$M$42,FALSE))</f>
        <v>-5.1159958097540823</v>
      </c>
      <c r="D24" s="2">
        <f>VLOOKUP($B24,'[1]Dati finali 2016'!$B$4:$O$40,'[1]Dati finali'!C$42,FALSE)</f>
        <v>0.39899999999999997</v>
      </c>
      <c r="E24" s="6">
        <f>VLOOKUP($B24,'[1]Dati finali 2016'!$B$4:$O$40,'[1]Dati finali'!D$42,FALSE)</f>
        <v>13914.678448875555</v>
      </c>
      <c r="F24" s="5">
        <f>VLOOKUP($B24,'[1]Dati finali 2016'!$B$4:$O$40,'[1]Dati finali'!E$42,FALSE)</f>
        <v>0.16980000000000001</v>
      </c>
      <c r="G24" s="5">
        <f>VLOOKUP($B24,'[1]Dati finali 2016'!$B$4:$O$40,'[1]Dati finali'!F$42,FALSE)</f>
        <v>15.637076702093109</v>
      </c>
      <c r="H24" s="5">
        <f>VLOOKUP($B24,'[1]Dati finali 2016'!$B$4:$O$40,'[1]Dati finali'!G$42,FALSE)</f>
        <v>1.0438596491228072</v>
      </c>
      <c r="I24" s="2">
        <f>VLOOKUP($B24,'[1]Dati finali 2016'!$B$4:$O$40,'[1]Dati finali'!H$42,FALSE)</f>
        <v>0.19813043478260869</v>
      </c>
      <c r="J24" s="4">
        <f>VLOOKUP($B24,'[1]Dati finali 2016'!$B$4:$O$40,'[1]Dati finali'!I$42,FALSE)</f>
        <v>0.90459999999999996</v>
      </c>
      <c r="K24">
        <f>VLOOKUP($B24,'[1]Dati finali 2016'!$B$4:$O$40,'[1]Dati finali'!J$42,FALSE)</f>
        <v>89815.296252309257</v>
      </c>
      <c r="L24" s="7">
        <f>VLOOKUP($B24,'[1]Dati finali 2016'!$B$4:$O$40,'[1]Dati finali'!L$42,FALSE)</f>
        <v>5509.6559569999999</v>
      </c>
    </row>
    <row r="25" spans="2:12" x14ac:dyDescent="0.35">
      <c r="B25" t="s">
        <v>34</v>
      </c>
      <c r="C25" s="14">
        <f>LN(VLOOKUP($B25,'[1]Dati finali 2016'!$B$4:$O$40,'[1]Dati finali'!$M$42,FALSE))</f>
        <v>-4.1997050778799272</v>
      </c>
      <c r="D25" s="2">
        <f>VLOOKUP($B25,'[1]Dati finali 2016'!$B$4:$O$40,'[1]Dati finali'!C$42,FALSE)</f>
        <v>0.42799999999999999</v>
      </c>
      <c r="E25" s="6">
        <f>VLOOKUP($B25,'[1]Dati finali 2016'!$B$4:$O$40,'[1]Dati finali'!D$42,FALSE)</f>
        <v>5129.5277927901998</v>
      </c>
      <c r="F25" s="5">
        <f>VLOOKUP($B25,'[1]Dati finali 2016'!$B$4:$O$40,'[1]Dati finali'!E$42,FALSE)</f>
        <v>0.18909999999999999</v>
      </c>
      <c r="G25" s="5">
        <f>VLOOKUP($B25,'[1]Dati finali 2016'!$B$4:$O$40,'[1]Dati finali'!F$42,FALSE)</f>
        <v>6.0580565251345933</v>
      </c>
      <c r="H25" s="5">
        <f>VLOOKUP($B25,'[1]Dati finali 2016'!$B$4:$O$40,'[1]Dati finali'!G$42,FALSE)</f>
        <v>1.2807017543859649</v>
      </c>
      <c r="I25" s="2">
        <f>VLOOKUP($B25,'[1]Dati finali 2016'!$B$4:$O$40,'[1]Dati finali'!H$42,FALSE)</f>
        <v>0.24521508544490278</v>
      </c>
      <c r="J25" s="4">
        <f>VLOOKUP($B25,'[1]Dati finali 2016'!$B$4:$O$40,'[1]Dati finali'!I$42,FALSE)</f>
        <v>0.82885999999999993</v>
      </c>
      <c r="K25">
        <f>VLOOKUP($B25,'[1]Dati finali 2016'!$B$4:$O$40,'[1]Dati finali'!J$42,FALSE)</f>
        <v>37417.733861578527</v>
      </c>
      <c r="L25" s="7">
        <f>VLOOKUP($B25,'[1]Dati finali 2016'!$B$4:$O$40,'[1]Dati finali'!L$42,FALSE)</f>
        <v>5729.8941359999999</v>
      </c>
    </row>
    <row r="26" spans="2:12" x14ac:dyDescent="0.35">
      <c r="B26" t="s">
        <v>27</v>
      </c>
      <c r="C26" s="14">
        <f>LN(VLOOKUP($B26,'[1]Dati finali 2016'!$B$4:$O$40,'[1]Dati finali'!$M$42,FALSE))</f>
        <v>-4.7105307016459177</v>
      </c>
      <c r="D26" s="2">
        <f>VLOOKUP($B26,'[1]Dati finali 2016'!$B$4:$O$40,'[1]Dati finali'!C$42,FALSE)</f>
        <v>0.24</v>
      </c>
      <c r="E26" s="6">
        <f>VLOOKUP($B26,'[1]Dati finali 2016'!$B$4:$O$40,'[1]Dati finali'!D$42,FALSE)</f>
        <v>4662.6007998029436</v>
      </c>
      <c r="F26" s="5">
        <f>VLOOKUP($B26,'[1]Dati finali 2016'!$B$4:$O$40,'[1]Dati finali'!E$42,FALSE)</f>
        <v>0.2324</v>
      </c>
      <c r="G26" s="5">
        <f>VLOOKUP($B26,'[1]Dati finali 2016'!$B$4:$O$40,'[1]Dati finali'!F$42,FALSE)</f>
        <v>4.8473397664609417</v>
      </c>
      <c r="H26" s="5">
        <f>VLOOKUP($B26,'[1]Dati finali 2016'!$B$4:$O$40,'[1]Dati finali'!G$42,FALSE)</f>
        <v>1.3508771929824563</v>
      </c>
      <c r="I26" s="2">
        <f>VLOOKUP($B26,'[1]Dati finali 2016'!$B$4:$O$40,'[1]Dati finali'!H$42,FALSE)</f>
        <v>0.53502487562189049</v>
      </c>
      <c r="J26" s="4">
        <f>VLOOKUP($B26,'[1]Dati finali 2016'!$B$4:$O$40,'[1]Dati finali'!I$42,FALSE)</f>
        <v>0.64085999999999999</v>
      </c>
      <c r="K26">
        <f>VLOOKUP($B26,'[1]Dati finali 2016'!$B$4:$O$40,'[1]Dati finali'!J$42,FALSE)</f>
        <v>26893.536838009335</v>
      </c>
      <c r="L26" s="7">
        <f>VLOOKUP($B26,'[1]Dati finali 2016'!$B$4:$O$40,'[1]Dati finali'!L$42,FALSE)</f>
        <v>4297.4206020000001</v>
      </c>
    </row>
    <row r="27" spans="2:12" x14ac:dyDescent="0.35">
      <c r="B27" t="s">
        <v>5</v>
      </c>
      <c r="C27" s="14">
        <f>LN(VLOOKUP($B27,'[1]Dati finali 2016'!$B$4:$O$40,'[1]Dati finali'!$M$42,FALSE))</f>
        <v>-4.1351665567423561</v>
      </c>
      <c r="D27" s="2">
        <f>VLOOKUP($B27,'[1]Dati finali 2016'!$B$4:$O$40,'[1]Dati finali'!C$42,FALSE)</f>
        <v>0.32400000000000001</v>
      </c>
      <c r="E27" s="6">
        <f>VLOOKUP($B27,'[1]Dati finali 2016'!$B$4:$O$40,'[1]Dati finali'!D$42,FALSE)</f>
        <v>8355.8419518213377</v>
      </c>
      <c r="F27" s="5">
        <f>VLOOKUP($B27,'[1]Dati finali 2016'!$B$4:$O$40,'[1]Dati finali'!E$42,FALSE)</f>
        <v>0.20219999999999999</v>
      </c>
      <c r="G27" s="5">
        <f>VLOOKUP($B27,'[1]Dati finali 2016'!$B$4:$O$40,'[1]Dati finali'!F$42,FALSE)</f>
        <v>7.7365748495460993</v>
      </c>
      <c r="H27" s="5">
        <f>VLOOKUP($B27,'[1]Dati finali 2016'!$B$4:$O$40,'[1]Dati finali'!G$42,FALSE)</f>
        <v>1.0526315789473684</v>
      </c>
      <c r="I27" s="2">
        <f>VLOOKUP($B27,'[1]Dati finali 2016'!$B$4:$O$40,'[1]Dati finali'!H$42,FALSE)</f>
        <v>0.74774668630338736</v>
      </c>
      <c r="J27" s="4">
        <f>VLOOKUP($B27,'[1]Dati finali 2016'!$B$4:$O$40,'[1]Dati finali'!I$42,FALSE)</f>
        <v>0.57905000000000006</v>
      </c>
      <c r="K27">
        <f>VLOOKUP($B27,'[1]Dati finali 2016'!$B$4:$O$40,'[1]Dati finali'!J$42,FALSE)</f>
        <v>44317.090021108073</v>
      </c>
      <c r="L27" s="7">
        <f>VLOOKUP($B27,'[1]Dati finali 2016'!$B$4:$O$40,'[1]Dati finali'!L$42,FALSE)</f>
        <v>5352.3429720000004</v>
      </c>
    </row>
    <row r="28" spans="2:12" x14ac:dyDescent="0.35">
      <c r="B28" t="s">
        <v>2</v>
      </c>
      <c r="C28" s="14">
        <f>LN(VLOOKUP($B28,'[1]Dati finali 2016'!$B$4:$O$40,'[1]Dati finali'!$M$42,FALSE))</f>
        <v>-4.3428059215206005</v>
      </c>
      <c r="D28" s="2">
        <f>VLOOKUP($B28,'[1]Dati finali 2016'!$B$4:$O$40,'[1]Dati finali'!C$42,FALSE)</f>
        <v>9.6811743000000006E-2</v>
      </c>
      <c r="E28" s="6">
        <f>VLOOKUP($B28,'[1]Dati finali 2016'!$B$4:$O$40,'[1]Dati finali'!D$42,FALSE)</f>
        <v>3927.0444999890051</v>
      </c>
      <c r="F28" s="5">
        <f>VLOOKUP($B28,'[1]Dati finali 2016'!$B$4:$O$40,'[1]Dati finali'!E$42,FALSE)</f>
        <v>6.9553805774278221E-2</v>
      </c>
      <c r="G28" s="5">
        <f>VLOOKUP($B28,'[1]Dati finali 2016'!$B$4:$O$40,'[1]Dati finali'!F$42,FALSE)</f>
        <v>6.9144829898209554</v>
      </c>
      <c r="H28" s="5">
        <f>VLOOKUP($B28,'[1]Dati finali 2016'!$B$4:$O$40,'[1]Dati finali'!G$42,FALSE)</f>
        <v>0.8421052631578948</v>
      </c>
      <c r="I28" s="2">
        <f>VLOOKUP($B28,'[1]Dati finali 2016'!$B$4:$O$40,'[1]Dati finali'!H$42,FALSE)</f>
        <v>0.24825304897932565</v>
      </c>
      <c r="J28" s="4">
        <f>VLOOKUP($B28,'[1]Dati finali 2016'!$B$4:$O$40,'[1]Dati finali'!I$42,FALSE)</f>
        <v>0.56735999999999998</v>
      </c>
      <c r="K28">
        <f>VLOOKUP($B28,'[1]Dati finali 2016'!$B$4:$O$40,'[1]Dati finali'!J$42,FALSE)</f>
        <v>13623.363398403697</v>
      </c>
      <c r="L28" s="7">
        <f>VLOOKUP($B28,'[1]Dati finali 2016'!$B$4:$O$40,'[1]Dati finali'!L$42,FALSE)</f>
        <v>4432.5246950000001</v>
      </c>
    </row>
    <row r="29" spans="2:12" x14ac:dyDescent="0.35">
      <c r="B29" t="s">
        <v>24</v>
      </c>
      <c r="C29" s="14">
        <f>LN(VLOOKUP($B29,'[1]Dati finali 2016'!$B$4:$O$40,'[1]Dati finali'!$M$42,FALSE))</f>
        <v>-2.8134107167600364</v>
      </c>
      <c r="D29" s="2">
        <f>VLOOKUP($B29,'[1]Dati finali 2016'!$B$4:$O$40,'[1]Dati finali'!C$42,FALSE)</f>
        <v>0.37200000000000005</v>
      </c>
      <c r="E29" s="6">
        <f>VLOOKUP($B29,'[1]Dati finali 2016'!$B$4:$O$40,'[1]Dati finali'!D$42,FALSE)</f>
        <v>6712.7747582450002</v>
      </c>
      <c r="F29" s="5">
        <f>VLOOKUP($B29,'[1]Dati finali 2016'!$B$4:$O$40,'[1]Dati finali'!E$42,FALSE)</f>
        <v>0.16060000000000002</v>
      </c>
      <c r="G29" s="5">
        <f>VLOOKUP($B29,'[1]Dati finali 2016'!$B$4:$O$40,'[1]Dati finali'!F$42,FALSE)</f>
        <v>9.7438561563235648</v>
      </c>
      <c r="H29" s="5">
        <f>VLOOKUP($B29,'[1]Dati finali 2016'!$B$4:$O$40,'[1]Dati finali'!G$42,FALSE)</f>
        <v>1.4736842105263159</v>
      </c>
      <c r="I29" s="2">
        <f>VLOOKUP($B29,'[1]Dati finali 2016'!$B$4:$O$40,'[1]Dati finali'!H$42,FALSE)</f>
        <v>0.12103298611111112</v>
      </c>
      <c r="J29" s="4">
        <f>VLOOKUP($B29,'[1]Dati finali 2016'!$B$4:$O$40,'[1]Dati finali'!I$42,FALSE)</f>
        <v>0.9063500000000001</v>
      </c>
      <c r="K29">
        <f>VLOOKUP($B29,'[1]Dati finali 2016'!$B$4:$O$40,'[1]Dati finali'!J$42,FALSE)</f>
        <v>44332.11102596399</v>
      </c>
      <c r="L29" s="7">
        <f>VLOOKUP($B29,'[1]Dati finali 2016'!$B$4:$O$40,'[1]Dati finali'!L$42,FALSE)</f>
        <v>5816.8789630000001</v>
      </c>
    </row>
    <row r="30" spans="2:12" x14ac:dyDescent="0.35">
      <c r="B30" t="s">
        <v>12</v>
      </c>
      <c r="C30" s="14">
        <f>LN(VLOOKUP($B30,'[1]Dati finali 2016'!$B$4:$O$40,'[1]Dati finali'!$M$42,FALSE))</f>
        <v>-4.4228486291941369</v>
      </c>
      <c r="D30" s="2">
        <f>VLOOKUP($B30,'[1]Dati finali 2016'!$B$4:$O$40,'[1]Dati finali'!C$42,FALSE)</f>
        <v>0.43700000000000006</v>
      </c>
      <c r="E30" s="6">
        <f>VLOOKUP($B30,'[1]Dati finali 2016'!$B$4:$O$40,'[1]Dati finali'!D$42,FALSE)</f>
        <v>15249.989380230236</v>
      </c>
      <c r="F30" s="5">
        <f>VLOOKUP($B30,'[1]Dati finali 2016'!$B$4:$O$40,'[1]Dati finali'!E$42,FALSE)</f>
        <v>0.15429999999999999</v>
      </c>
      <c r="G30" s="5">
        <f>VLOOKUP($B30,'[1]Dati finali 2016'!$B$4:$O$40,'[1]Dati finali'!F$42,FALSE)</f>
        <v>8.7089315684232176</v>
      </c>
      <c r="H30" s="5">
        <f>VLOOKUP($B30,'[1]Dati finali 2016'!$B$4:$O$40,'[1]Dati finali'!G$42,FALSE)</f>
        <v>1.2719298245614037</v>
      </c>
      <c r="I30" s="2">
        <f>VLOOKUP($B30,'[1]Dati finali 2016'!$B$4:$O$40,'[1]Dati finali'!H$42,FALSE)</f>
        <v>0.4419622093023256</v>
      </c>
      <c r="J30" s="4">
        <f>VLOOKUP($B30,'[1]Dati finali 2016'!$B$4:$O$40,'[1]Dati finali'!I$42,FALSE)</f>
        <v>0.85275000000000001</v>
      </c>
      <c r="K30">
        <f>VLOOKUP($B30,'[1]Dati finali 2016'!$B$4:$O$40,'[1]Dati finali'!J$42,FALSE)</f>
        <v>38051.005288436907</v>
      </c>
      <c r="L30" s="7">
        <f>VLOOKUP($B30,'[1]Dati finali 2016'!$B$4:$O$40,'[1]Dati finali'!L$42,FALSE)</f>
        <v>6690.428715</v>
      </c>
    </row>
    <row r="31" spans="2:12" x14ac:dyDescent="0.35">
      <c r="B31" t="s">
        <v>33</v>
      </c>
      <c r="C31" s="14">
        <f>LN(VLOOKUP($B31,'[1]Dati finali 2016'!$B$4:$O$40,'[1]Dati finali'!$M$42,FALSE))</f>
        <v>-4.0745419349259206</v>
      </c>
      <c r="D31" s="2">
        <f>VLOOKUP($B31,'[1]Dati finali 2016'!$B$4:$O$40,'[1]Dati finali'!C$42,FALSE)</f>
        <v>0.42599999999999999</v>
      </c>
      <c r="E31" s="6">
        <f>VLOOKUP($B31,'[1]Dati finali 2016'!$B$4:$O$40,'[1]Dati finali'!D$42,FALSE)</f>
        <v>7520.1660249450188</v>
      </c>
      <c r="F31" s="5">
        <f>VLOOKUP($B31,'[1]Dati finali 2016'!$B$4:$O$40,'[1]Dati finali'!E$42,FALSE)</f>
        <v>0.17543859649122809</v>
      </c>
      <c r="G31" s="5">
        <f>VLOOKUP($B31,'[1]Dati finali 2016'!$B$4:$O$40,'[1]Dati finali'!F$42,FALSE)</f>
        <v>4.6662839681166011</v>
      </c>
      <c r="H31" s="5">
        <f>VLOOKUP($B31,'[1]Dati finali 2016'!$B$4:$O$40,'[1]Dati finali'!G$42,FALSE)</f>
        <v>1.2719298245614037</v>
      </c>
      <c r="I31" s="2">
        <f>VLOOKUP($B31,'[1]Dati finali 2016'!$B$4:$O$40,'[1]Dati finali'!H$42,FALSE)</f>
        <v>0.56096439169139467</v>
      </c>
      <c r="J31" s="4">
        <f>VLOOKUP($B31,'[1]Dati finali 2016'!$B$4:$O$40,'[1]Dati finali'!I$42,FALSE)</f>
        <v>0.73738999999999999</v>
      </c>
      <c r="K31">
        <f>VLOOKUP($B31,'[1]Dati finali 2016'!$B$4:$O$40,'[1]Dati finali'!J$42,FALSE)</f>
        <v>56036.55668298059</v>
      </c>
      <c r="L31" s="7">
        <f>VLOOKUP($B31,'[1]Dati finali 2016'!$B$4:$O$40,'[1]Dati finali'!L$42,FALSE)</f>
        <v>5213.5373970000001</v>
      </c>
    </row>
    <row r="32" spans="2:12" x14ac:dyDescent="0.35">
      <c r="B32" t="s">
        <v>10</v>
      </c>
      <c r="C32" s="14">
        <f>LN(VLOOKUP($B32,'[1]Dati finali 2016'!$B$4:$O$40,'[1]Dati finali'!$M$42,FALSE))</f>
        <v>-4.0173835210859723</v>
      </c>
      <c r="D32" s="2">
        <f>VLOOKUP($B32,'[1]Dati finali 2016'!$B$4:$O$40,'[1]Dati finali'!C$42,FALSE)</f>
        <v>0.39100000000000001</v>
      </c>
      <c r="E32" s="6">
        <f>VLOOKUP($B32,'[1]Dati finali 2016'!$B$4:$O$40,'[1]Dati finali'!D$42,FALSE)</f>
        <v>5858.8015362874821</v>
      </c>
      <c r="F32" s="5">
        <f>VLOOKUP($B32,'[1]Dati finali 2016'!$B$4:$O$40,'[1]Dati finali'!E$42,FALSE)</f>
        <v>0.30859999999999999</v>
      </c>
      <c r="G32" s="5">
        <f>VLOOKUP($B32,'[1]Dati finali 2016'!$B$4:$O$40,'[1]Dati finali'!F$42,FALSE)</f>
        <v>6.49827464560643</v>
      </c>
      <c r="H32" s="5">
        <f>VLOOKUP($B32,'[1]Dati finali 2016'!$B$4:$O$40,'[1]Dati finali'!G$42,FALSE)</f>
        <v>1.3596491228070178</v>
      </c>
      <c r="I32" s="2">
        <f>VLOOKUP($B32,'[1]Dati finali 2016'!$B$4:$O$40,'[1]Dati finali'!H$42,FALSE)</f>
        <v>0.60297712418300653</v>
      </c>
      <c r="J32" s="4">
        <f>VLOOKUP($B32,'[1]Dati finali 2016'!$B$4:$O$40,'[1]Dati finali'!I$42,FALSE)</f>
        <v>0.87641999999999998</v>
      </c>
      <c r="K32">
        <f>VLOOKUP($B32,'[1]Dati finali 2016'!$B$4:$O$40,'[1]Dati finali'!J$42,FALSE)</f>
        <v>43007.907753431922</v>
      </c>
      <c r="L32" s="7">
        <f>VLOOKUP($B32,'[1]Dati finali 2016'!$B$4:$O$40,'[1]Dati finali'!L$42,FALSE)</f>
        <v>6183.3256810000003</v>
      </c>
    </row>
    <row r="33" spans="2:12" x14ac:dyDescent="0.35">
      <c r="B33" t="s">
        <v>32</v>
      </c>
      <c r="C33" s="14">
        <f>LN(VLOOKUP($B33,'[1]Dati finali 2016'!$B$4:$O$40,'[1]Dati finali'!$M$42,FALSE))</f>
        <v>-3.3242363405260273</v>
      </c>
      <c r="D33" s="2">
        <f>VLOOKUP($B33,'[1]Dati finali 2016'!$B$4:$O$40,'[1]Dati finali'!C$42,FALSE)</f>
        <v>0.41899999999999998</v>
      </c>
      <c r="E33" s="6">
        <f>VLOOKUP($B33,'[1]Dati finali 2016'!$B$4:$O$40,'[1]Dati finali'!D$42,FALSE)</f>
        <v>13480.14822439102</v>
      </c>
      <c r="F33" s="5">
        <f>VLOOKUP($B33,'[1]Dati finali 2016'!$B$4:$O$40,'[1]Dati finali'!E$42,FALSE)</f>
        <v>0.19280000000000003</v>
      </c>
      <c r="G33" s="5">
        <f>VLOOKUP($B33,'[1]Dati finali 2016'!$B$4:$O$40,'[1]Dati finali'!F$42,FALSE)</f>
        <v>4.3271011136633541</v>
      </c>
      <c r="H33" s="5">
        <f>VLOOKUP($B33,'[1]Dati finali 2016'!$B$4:$O$40,'[1]Dati finali'!G$42,FALSE)</f>
        <v>1.2456140350877194</v>
      </c>
      <c r="I33" s="2">
        <f>VLOOKUP($B33,'[1]Dati finali 2016'!$B$4:$O$40,'[1]Dati finali'!H$42,FALSE)</f>
        <v>0.57096156310057655</v>
      </c>
      <c r="J33" s="4">
        <f>VLOOKUP($B33,'[1]Dati finali 2016'!$B$4:$O$40,'[1]Dati finali'!I$42,FALSE)</f>
        <v>0.86852000000000007</v>
      </c>
      <c r="K33">
        <f>VLOOKUP($B33,'[1]Dati finali 2016'!$B$4:$O$40,'[1]Dati finali'!J$42,FALSE)</f>
        <v>42898.731904136395</v>
      </c>
      <c r="L33" s="7">
        <f>VLOOKUP($B33,'[1]Dati finali 2016'!$B$4:$O$40,'[1]Dati finali'!L$42,FALSE)</f>
        <v>6588.63796</v>
      </c>
    </row>
    <row r="34" spans="2:12" x14ac:dyDescent="0.35">
      <c r="B34" t="s">
        <v>17</v>
      </c>
      <c r="C34" s="14">
        <f>LN(VLOOKUP($B34,'[1]Dati finali 2016'!$B$4:$O$40,'[1]Dati finali'!$M$42,FALSE))</f>
        <v>-2.7806208939370456</v>
      </c>
      <c r="D34" s="2">
        <f>VLOOKUP($B34,'[1]Dati finali 2016'!$B$4:$O$40,'[1]Dati finali'!C$42,FALSE)</f>
        <v>0.42499999999999999</v>
      </c>
      <c r="E34" s="6">
        <f>VLOOKUP($B34,'[1]Dati finali 2016'!$B$4:$O$40,'[1]Dati finali'!D$42,FALSE)</f>
        <v>53832.479091958725</v>
      </c>
      <c r="F34" s="5">
        <f>VLOOKUP($B34,'[1]Dati finali 2016'!$B$4:$O$40,'[1]Dati finali'!E$42,FALSE)</f>
        <v>0.13949999999999999</v>
      </c>
      <c r="G34" s="5">
        <f>VLOOKUP($B34,'[1]Dati finali 2016'!$B$4:$O$40,'[1]Dati finali'!F$42,FALSE)</f>
        <v>10.49706142435198</v>
      </c>
      <c r="H34" s="5">
        <f>VLOOKUP($B34,'[1]Dati finali 2016'!$B$4:$O$40,'[1]Dati finali'!G$42,FALSE)</f>
        <v>1.4824561403508774</v>
      </c>
      <c r="I34" s="2">
        <f>VLOOKUP($B34,'[1]Dati finali 2016'!$B$4:$O$40,'[1]Dati finali'!H$42,FALSE)</f>
        <v>0.99986000000000008</v>
      </c>
      <c r="J34" s="4">
        <f>VLOOKUP($B34,'[1]Dati finali 2016'!$B$4:$O$40,'[1]Dati finali'!I$42,FALSE)</f>
        <v>0.93735000000000002</v>
      </c>
      <c r="K34">
        <f>VLOOKUP($B34,'[1]Dati finali 2016'!$B$4:$O$40,'[1]Dati finali'!J$42,FALSE)</f>
        <v>44513.756997467557</v>
      </c>
      <c r="L34" s="7">
        <f>VLOOKUP($B34,'[1]Dati finali 2016'!$B$4:$O$40,'[1]Dati finali'!L$42,FALSE)</f>
        <v>7125.3528500000002</v>
      </c>
    </row>
    <row r="35" spans="2:12" x14ac:dyDescent="0.35">
      <c r="B35" t="s">
        <v>25</v>
      </c>
      <c r="C35" s="14">
        <f>LN(VLOOKUP($B35,'[1]Dati finali 2016'!$B$4:$O$40,'[1]Dati finali'!$M$42,FALSE))</f>
        <v>-1.2344320118106444</v>
      </c>
      <c r="D35" s="2">
        <f>VLOOKUP($B35,'[1]Dati finali 2016'!$B$4:$O$40,'[1]Dati finali'!C$42,FALSE)</f>
        <v>0.43200000000000005</v>
      </c>
      <c r="E35" s="6">
        <f>VLOOKUP($B35,'[1]Dati finali 2016'!$B$4:$O$40,'[1]Dati finali'!D$42,FALSE)</f>
        <v>22999.93459512827</v>
      </c>
      <c r="F35" s="5">
        <f>VLOOKUP($B35,'[1]Dati finali 2016'!$B$4:$O$40,'[1]Dati finali'!E$42,FALSE)</f>
        <v>0.15240000000000001</v>
      </c>
      <c r="G35" s="5">
        <f>VLOOKUP($B35,'[1]Dati finali 2016'!$B$4:$O$40,'[1]Dati finali'!F$42,FALSE)</f>
        <v>8.3794793759636619</v>
      </c>
      <c r="H35" s="5">
        <f>VLOOKUP($B35,'[1]Dati finali 2016'!$B$4:$O$40,'[1]Dati finali'!G$42,FALSE)</f>
        <v>1.56140350877193</v>
      </c>
      <c r="I35" s="2">
        <f>VLOOKUP($B35,'[1]Dati finali 2016'!$B$4:$O$40,'[1]Dati finali'!H$42,FALSE)</f>
        <v>0.97569731543624161</v>
      </c>
      <c r="J35" s="4">
        <f>VLOOKUP($B35,'[1]Dati finali 2016'!$B$4:$O$40,'[1]Dati finali'!I$42,FALSE)</f>
        <v>0.81484999999999996</v>
      </c>
      <c r="K35">
        <f>VLOOKUP($B35,'[1]Dati finali 2016'!$B$4:$O$40,'[1]Dati finali'!J$42,FALSE)</f>
        <v>51586.307687129985</v>
      </c>
      <c r="L35" s="7">
        <f>VLOOKUP($B35,'[1]Dati finali 2016'!$B$4:$O$40,'[1]Dati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0.76488952574580604</v>
      </c>
    </row>
    <row r="45" spans="2:12" x14ac:dyDescent="0.35">
      <c r="B45" t="s">
        <v>49</v>
      </c>
      <c r="C45">
        <v>0.58505598659564406</v>
      </c>
    </row>
    <row r="46" spans="2:12" x14ac:dyDescent="0.35">
      <c r="B46" t="s">
        <v>50</v>
      </c>
      <c r="C46">
        <v>0.41530616293022571</v>
      </c>
    </row>
    <row r="47" spans="2:12" x14ac:dyDescent="0.35">
      <c r="B47" t="s">
        <v>51</v>
      </c>
      <c r="C47">
        <v>0.94912823869979035</v>
      </c>
    </row>
    <row r="48" spans="2:12" ht="15" thickBot="1" x14ac:dyDescent="0.4">
      <c r="B48" s="8" t="s">
        <v>52</v>
      </c>
      <c r="C48" s="8">
        <v>32</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27.943473822513397</v>
      </c>
      <c r="E52">
        <v>3.1048304247237106</v>
      </c>
      <c r="F52">
        <v>3.4465778753844578</v>
      </c>
      <c r="G52">
        <v>8.5817369562844661E-3</v>
      </c>
    </row>
    <row r="53" spans="2:10" x14ac:dyDescent="0.35">
      <c r="B53" t="s">
        <v>55</v>
      </c>
      <c r="C53">
        <v>22</v>
      </c>
      <c r="D53">
        <v>19.818577096942057</v>
      </c>
      <c r="E53">
        <v>0.90084441349736621</v>
      </c>
    </row>
    <row r="54" spans="2:10" ht="15" thickBot="1" x14ac:dyDescent="0.4">
      <c r="B54" s="8" t="s">
        <v>56</v>
      </c>
      <c r="C54" s="8">
        <v>31</v>
      </c>
      <c r="D54" s="8">
        <v>47.762050919455454</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-10.730588366758493</v>
      </c>
      <c r="D57">
        <v>1.8847691886064804</v>
      </c>
      <c r="E57">
        <v>-5.6933169491656654</v>
      </c>
      <c r="F57">
        <v>1.0012799596550211E-5</v>
      </c>
      <c r="G57">
        <v>-14.639360426224796</v>
      </c>
      <c r="H57">
        <v>-6.82181630729219</v>
      </c>
      <c r="I57">
        <v>-14.639360426224796</v>
      </c>
      <c r="J57">
        <v>-6.82181630729219</v>
      </c>
    </row>
    <row r="58" spans="2:10" x14ac:dyDescent="0.35">
      <c r="B58" t="s">
        <v>35</v>
      </c>
      <c r="C58">
        <v>1.6638496484717011</v>
      </c>
      <c r="D58">
        <v>2.1702505595910653</v>
      </c>
      <c r="E58">
        <v>0.76666246720619025</v>
      </c>
      <c r="F58">
        <v>0.45143129225055334</v>
      </c>
      <c r="G58">
        <v>-2.8369745376678503</v>
      </c>
      <c r="H58">
        <v>6.1646738346112526</v>
      </c>
      <c r="I58">
        <v>-2.8369745376678503</v>
      </c>
      <c r="J58">
        <v>6.1646738346112526</v>
      </c>
    </row>
    <row r="59" spans="2:10" x14ac:dyDescent="0.35">
      <c r="B59" t="s">
        <v>36</v>
      </c>
      <c r="C59">
        <v>-1.9231998181066722E-5</v>
      </c>
      <c r="D59">
        <v>3.6394083106930088E-5</v>
      </c>
      <c r="E59">
        <v>-0.52843749695687769</v>
      </c>
      <c r="F59">
        <v>0.60248639334706622</v>
      </c>
      <c r="G59">
        <v>-9.47087069675899E-5</v>
      </c>
      <c r="H59">
        <v>5.6244710605456448E-5</v>
      </c>
      <c r="I59">
        <v>-9.47087069675899E-5</v>
      </c>
      <c r="J59">
        <v>5.6244710605456448E-5</v>
      </c>
    </row>
    <row r="60" spans="2:10" x14ac:dyDescent="0.35">
      <c r="B60" t="s">
        <v>37</v>
      </c>
      <c r="C60">
        <v>-4.4340572403770722</v>
      </c>
      <c r="D60">
        <v>3.9664263230749284</v>
      </c>
      <c r="E60">
        <v>-1.1178972907127185</v>
      </c>
      <c r="F60">
        <v>0.2756701441944247</v>
      </c>
      <c r="G60">
        <v>-12.659921967627758</v>
      </c>
      <c r="H60">
        <v>3.7918074868736138</v>
      </c>
      <c r="I60">
        <v>-12.659921967627758</v>
      </c>
      <c r="J60">
        <v>3.7918074868736138</v>
      </c>
    </row>
    <row r="61" spans="2:10" x14ac:dyDescent="0.35">
      <c r="B61" t="s">
        <v>38</v>
      </c>
      <c r="C61">
        <v>7.515997274147844E-2</v>
      </c>
      <c r="D61">
        <v>8.4491924778999236E-2</v>
      </c>
      <c r="E61">
        <v>0.8895521428594525</v>
      </c>
      <c r="F61">
        <v>0.38333062665841</v>
      </c>
      <c r="G61">
        <v>-0.10006555451306089</v>
      </c>
      <c r="H61">
        <v>0.25038549999601778</v>
      </c>
      <c r="I61">
        <v>-0.10006555451306089</v>
      </c>
      <c r="J61">
        <v>0.25038549999601778</v>
      </c>
    </row>
    <row r="62" spans="2:10" x14ac:dyDescent="0.35">
      <c r="B62" t="s">
        <v>39</v>
      </c>
      <c r="C62">
        <v>2.5673544078413477</v>
      </c>
      <c r="D62">
        <v>1.33394598909037</v>
      </c>
      <c r="E62">
        <v>1.9246314534759015</v>
      </c>
      <c r="F62" s="17">
        <v>6.7304172316399749E-2</v>
      </c>
      <c r="G62">
        <v>-0.1990802529717679</v>
      </c>
      <c r="H62">
        <v>5.3337890686544629</v>
      </c>
      <c r="I62">
        <v>-0.1990802529717679</v>
      </c>
      <c r="J62">
        <v>5.3337890686544629</v>
      </c>
    </row>
    <row r="63" spans="2:10" x14ac:dyDescent="0.35">
      <c r="B63" t="s">
        <v>40</v>
      </c>
      <c r="C63">
        <v>2.5180848694235149</v>
      </c>
      <c r="D63">
        <v>1.1215141316273503</v>
      </c>
      <c r="E63">
        <v>2.2452546948915386</v>
      </c>
      <c r="F63" s="17">
        <v>3.5130813474517006E-2</v>
      </c>
      <c r="G63">
        <v>0.19220691656778266</v>
      </c>
      <c r="H63">
        <v>4.8439628222792468</v>
      </c>
      <c r="I63">
        <v>0.19220691656778266</v>
      </c>
      <c r="J63">
        <v>4.8439628222792468</v>
      </c>
    </row>
    <row r="64" spans="2:10" x14ac:dyDescent="0.35">
      <c r="B64" t="s">
        <v>41</v>
      </c>
      <c r="C64">
        <v>1.6051132227823164</v>
      </c>
      <c r="D64">
        <v>1.9018124906331013</v>
      </c>
      <c r="E64">
        <v>0.84399131391128068</v>
      </c>
      <c r="F64">
        <v>0.40775831678853702</v>
      </c>
      <c r="G64">
        <v>-2.3390044817451496</v>
      </c>
      <c r="H64">
        <v>5.5492309273097824</v>
      </c>
      <c r="I64">
        <v>-2.3390044817451496</v>
      </c>
      <c r="J64">
        <v>5.5492309273097824</v>
      </c>
    </row>
    <row r="65" spans="2:10" x14ac:dyDescent="0.35">
      <c r="B65" t="s">
        <v>42</v>
      </c>
      <c r="C65">
        <v>7.1809781836615748E-6</v>
      </c>
      <c r="D65">
        <v>1.6864240255647723E-5</v>
      </c>
      <c r="E65">
        <v>0.42581095114893852</v>
      </c>
      <c r="F65">
        <v>0.67438246627220799</v>
      </c>
      <c r="G65">
        <v>-2.779331549318914E-5</v>
      </c>
      <c r="H65">
        <v>4.2155271860512291E-5</v>
      </c>
      <c r="I65">
        <v>-2.779331549318914E-5</v>
      </c>
      <c r="J65">
        <v>4.2155271860512291E-5</v>
      </c>
    </row>
    <row r="66" spans="2:10" ht="15" thickBot="1" x14ac:dyDescent="0.4">
      <c r="B66" s="8" t="s">
        <v>45</v>
      </c>
      <c r="C66" s="8">
        <v>3.9174308261845643E-5</v>
      </c>
      <c r="D66" s="8">
        <v>2.4358737321834663E-4</v>
      </c>
      <c r="E66" s="8">
        <v>0.16082240940596954</v>
      </c>
      <c r="F66" s="8">
        <v>0.87370092050563986</v>
      </c>
      <c r="G66" s="8">
        <v>-4.659949847371698E-4</v>
      </c>
      <c r="H66" s="8">
        <v>5.4434360126086106E-4</v>
      </c>
      <c r="I66" s="8">
        <v>-4.659949847371698E-4</v>
      </c>
      <c r="J66" s="8">
        <v>5.4434360126086106E-4</v>
      </c>
    </row>
    <row r="70" spans="2:10" x14ac:dyDescent="0.35">
      <c r="B70" t="s">
        <v>70</v>
      </c>
    </row>
    <row r="71" spans="2:10" ht="15" thickBot="1" x14ac:dyDescent="0.4"/>
    <row r="72" spans="2:10" x14ac:dyDescent="0.35">
      <c r="B72" s="9" t="s">
        <v>71</v>
      </c>
      <c r="C72" s="9" t="s">
        <v>77</v>
      </c>
      <c r="D72" s="9" t="s">
        <v>73</v>
      </c>
    </row>
    <row r="73" spans="2:10" x14ac:dyDescent="0.35">
      <c r="B73">
        <v>1</v>
      </c>
      <c r="C73">
        <v>-5.7922604329036496</v>
      </c>
      <c r="D73">
        <v>-0.42234766551854186</v>
      </c>
    </row>
    <row r="74" spans="2:10" x14ac:dyDescent="0.35">
      <c r="B74">
        <v>2</v>
      </c>
      <c r="C74">
        <v>-5.3145048970822835</v>
      </c>
      <c r="D74">
        <v>-0.90010320133990795</v>
      </c>
    </row>
    <row r="75" spans="2:10" x14ac:dyDescent="0.35">
      <c r="B75">
        <v>3</v>
      </c>
      <c r="C75">
        <v>-4.9832725419844683</v>
      </c>
      <c r="D75">
        <v>-1.2313355564377231</v>
      </c>
    </row>
    <row r="76" spans="2:10" x14ac:dyDescent="0.35">
      <c r="B76">
        <v>4</v>
      </c>
      <c r="C76">
        <v>-4.981973005848702</v>
      </c>
      <c r="D76">
        <v>-0.53948791201354407</v>
      </c>
    </row>
    <row r="77" spans="2:10" x14ac:dyDescent="0.35">
      <c r="B77">
        <v>5</v>
      </c>
      <c r="C77">
        <v>-5.8905180705161477</v>
      </c>
      <c r="D77">
        <v>-0.32409002790604369</v>
      </c>
    </row>
    <row r="78" spans="2:10" x14ac:dyDescent="0.35">
      <c r="B78">
        <v>6</v>
      </c>
      <c r="C78">
        <v>-5.3468224014047081</v>
      </c>
      <c r="D78">
        <v>-1.5609328775774287</v>
      </c>
    </row>
    <row r="79" spans="2:10" x14ac:dyDescent="0.35">
      <c r="B79">
        <v>7</v>
      </c>
      <c r="C79">
        <v>-5.7782030826499131</v>
      </c>
      <c r="D79">
        <v>-1.1295521963322237</v>
      </c>
    </row>
    <row r="80" spans="2:10" x14ac:dyDescent="0.35">
      <c r="B80">
        <v>8</v>
      </c>
      <c r="C80">
        <v>-4.9945621317905236</v>
      </c>
      <c r="D80">
        <v>-0.12143367796355875</v>
      </c>
    </row>
    <row r="81" spans="2:4" x14ac:dyDescent="0.35">
      <c r="B81">
        <v>9</v>
      </c>
      <c r="C81">
        <v>-5.1943920671758779</v>
      </c>
      <c r="D81">
        <v>-0.61475092313814983</v>
      </c>
    </row>
    <row r="82" spans="2:4" x14ac:dyDescent="0.35">
      <c r="B82">
        <v>10</v>
      </c>
      <c r="C82">
        <v>-5.3123387297384328</v>
      </c>
      <c r="D82">
        <v>-0.4968042605755949</v>
      </c>
    </row>
    <row r="83" spans="2:4" x14ac:dyDescent="0.35">
      <c r="B83">
        <v>11</v>
      </c>
      <c r="C83">
        <v>-5.9001349608865166</v>
      </c>
      <c r="D83">
        <v>0.37867404302427055</v>
      </c>
    </row>
    <row r="84" spans="2:4" x14ac:dyDescent="0.35">
      <c r="B84">
        <v>12</v>
      </c>
      <c r="C84">
        <v>-5.067116695516666</v>
      </c>
      <c r="D84">
        <v>-0.23120067103137032</v>
      </c>
    </row>
    <row r="85" spans="2:4" x14ac:dyDescent="0.35">
      <c r="B85">
        <v>13</v>
      </c>
      <c r="C85">
        <v>-5.5001495143970409</v>
      </c>
      <c r="D85">
        <v>-2.1311403465205103E-2</v>
      </c>
    </row>
    <row r="86" spans="2:4" x14ac:dyDescent="0.35">
      <c r="B86">
        <v>14</v>
      </c>
      <c r="C86">
        <v>-6.1135735860008049</v>
      </c>
      <c r="D86">
        <v>0.30443059568677722</v>
      </c>
    </row>
    <row r="87" spans="2:4" x14ac:dyDescent="0.35">
      <c r="B87">
        <v>15</v>
      </c>
      <c r="C87">
        <v>-5.6522061289236873</v>
      </c>
      <c r="D87">
        <v>0.35388876237565103</v>
      </c>
    </row>
    <row r="88" spans="2:4" x14ac:dyDescent="0.35">
      <c r="B88">
        <v>16</v>
      </c>
      <c r="C88">
        <v>-4.0709937203703985</v>
      </c>
      <c r="D88">
        <v>-0.75732001693190298</v>
      </c>
    </row>
    <row r="89" spans="2:4" x14ac:dyDescent="0.35">
      <c r="B89">
        <v>17</v>
      </c>
      <c r="C89">
        <v>-5.7056066607988782</v>
      </c>
      <c r="D89">
        <v>0.99507595915296054</v>
      </c>
    </row>
    <row r="90" spans="2:4" x14ac:dyDescent="0.35">
      <c r="B90">
        <v>18</v>
      </c>
      <c r="C90">
        <v>-5.1632157074992211</v>
      </c>
      <c r="D90">
        <v>-0.33355259777265367</v>
      </c>
    </row>
    <row r="91" spans="2:4" x14ac:dyDescent="0.35">
      <c r="B91">
        <v>19</v>
      </c>
      <c r="C91">
        <v>-5.3354137459938871</v>
      </c>
      <c r="D91">
        <v>0.37356861606706371</v>
      </c>
    </row>
    <row r="92" spans="2:4" x14ac:dyDescent="0.35">
      <c r="B92">
        <v>20</v>
      </c>
      <c r="C92">
        <v>-5.2983808819538591</v>
      </c>
      <c r="D92">
        <v>1.0986758040739319</v>
      </c>
    </row>
    <row r="93" spans="2:4" x14ac:dyDescent="0.35">
      <c r="B93">
        <v>21</v>
      </c>
      <c r="C93">
        <v>-4.4202891018738866</v>
      </c>
      <c r="D93">
        <v>-0.69570670788019573</v>
      </c>
    </row>
    <row r="94" spans="2:4" x14ac:dyDescent="0.35">
      <c r="B94">
        <v>22</v>
      </c>
      <c r="C94">
        <v>-4.7712062410181648</v>
      </c>
      <c r="D94">
        <v>0.57150116313823762</v>
      </c>
    </row>
    <row r="95" spans="2:4" x14ac:dyDescent="0.35">
      <c r="B95">
        <v>23</v>
      </c>
      <c r="C95">
        <v>-4.8815427585882674</v>
      </c>
      <c r="D95">
        <v>0.17101205694234967</v>
      </c>
    </row>
    <row r="96" spans="2:4" x14ac:dyDescent="0.35">
      <c r="B96">
        <v>24</v>
      </c>
      <c r="C96">
        <v>-4.6245630943213731</v>
      </c>
      <c r="D96">
        <v>0.48939653757901702</v>
      </c>
    </row>
    <row r="97" spans="2:4" x14ac:dyDescent="0.35">
      <c r="B97">
        <v>25</v>
      </c>
      <c r="C97">
        <v>-6.464494190065734</v>
      </c>
      <c r="D97">
        <v>2.1216882685451335</v>
      </c>
    </row>
    <row r="98" spans="2:4" x14ac:dyDescent="0.35">
      <c r="B98">
        <v>26</v>
      </c>
      <c r="C98">
        <v>-4.13124251327715</v>
      </c>
      <c r="D98">
        <v>1.3178317965171136</v>
      </c>
    </row>
    <row r="99" spans="2:4" x14ac:dyDescent="0.35">
      <c r="B99">
        <v>27</v>
      </c>
      <c r="C99">
        <v>-4.043896161188969</v>
      </c>
      <c r="D99">
        <v>-0.37895246800516791</v>
      </c>
    </row>
    <row r="100" spans="2:4" x14ac:dyDescent="0.35">
      <c r="B100">
        <v>28</v>
      </c>
      <c r="C100">
        <v>-4.1253241989322413</v>
      </c>
      <c r="D100">
        <v>5.0782264006320688E-2</v>
      </c>
    </row>
    <row r="101" spans="2:4" x14ac:dyDescent="0.35">
      <c r="B101">
        <v>29</v>
      </c>
      <c r="C101">
        <v>-4.1057711079510799</v>
      </c>
      <c r="D101">
        <v>8.8387586865107615E-2</v>
      </c>
    </row>
    <row r="102" spans="2:4" x14ac:dyDescent="0.35">
      <c r="B102">
        <v>30</v>
      </c>
      <c r="C102">
        <v>-4.2264514992235398</v>
      </c>
      <c r="D102">
        <v>0.90221515869751245</v>
      </c>
    </row>
    <row r="103" spans="2:4" x14ac:dyDescent="0.35">
      <c r="B103">
        <v>31</v>
      </c>
      <c r="C103">
        <v>-2.4612919304795202</v>
      </c>
      <c r="D103">
        <v>-0.31932896345752537</v>
      </c>
    </row>
    <row r="104" spans="2:4" ht="15" thickBot="1" x14ac:dyDescent="0.4">
      <c r="B104" s="8">
        <v>32</v>
      </c>
      <c r="C104" s="8">
        <v>-2.0955145264859487</v>
      </c>
      <c r="D104" s="8">
        <v>0.86108251467530428</v>
      </c>
    </row>
  </sheetData>
  <conditionalFormatting sqref="B4:C35">
    <cfRule type="cellIs" dxfId="2" priority="1" operator="equal">
      <formula>0</formula>
    </cfRule>
  </conditionalFormatting>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9F864-6A4E-4705-9A99-99EA8EA4CC14}">
  <dimension ref="B3:L104"/>
  <sheetViews>
    <sheetView topLeftCell="A48" workbookViewId="0">
      <selection activeCell="F65" sqref="F65"/>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7.08984375" bestFit="1" customWidth="1"/>
    <col min="8" max="8" width="19.1796875" customWidth="1"/>
    <col min="9" max="9" width="14.81640625" bestFit="1" customWidth="1"/>
    <col min="10" max="10" width="16.90625" bestFit="1" customWidth="1"/>
    <col min="11" max="11" width="19.26953125" customWidth="1"/>
    <col min="12" max="12" width="16.81640625" customWidth="1"/>
  </cols>
  <sheetData>
    <row r="3" spans="2:12" ht="48" x14ac:dyDescent="0.35">
      <c r="C3" s="1" t="s">
        <v>76</v>
      </c>
      <c r="D3" s="1" t="s">
        <v>35</v>
      </c>
      <c r="E3" s="1" t="s">
        <v>36</v>
      </c>
      <c r="F3" s="1" t="s">
        <v>37</v>
      </c>
      <c r="G3" s="1" t="s">
        <v>39</v>
      </c>
      <c r="H3" s="1" t="s">
        <v>40</v>
      </c>
      <c r="I3" s="1" t="s">
        <v>41</v>
      </c>
      <c r="J3" s="1" t="s">
        <v>42</v>
      </c>
      <c r="K3" s="1" t="s">
        <v>43</v>
      </c>
      <c r="L3" s="1" t="s">
        <v>45</v>
      </c>
    </row>
    <row r="4" spans="2:12" x14ac:dyDescent="0.35">
      <c r="B4" t="s">
        <v>9</v>
      </c>
      <c r="C4" s="14">
        <f>LN(VLOOKUP($B4,'[1]Dati finali 2016'!$B$4:$O$40,'[1]Dati finali'!$M$42,FALSE))</f>
        <v>-6.2146080984221914</v>
      </c>
      <c r="D4" s="2">
        <f>VLOOKUP($B4,'[1]Dati finali 2016'!$B$4:$O$40,'[1]Dati finali'!C$42,FALSE)</f>
        <v>0.23899999999999999</v>
      </c>
      <c r="E4" s="6">
        <f>VLOOKUP($B4,'[1]Dati finali 2016'!$B$4:$O$40,'[1]Dati finali'!D$42,FALSE)</f>
        <v>6258.8910370365938</v>
      </c>
      <c r="F4" s="5">
        <f>VLOOKUP($B4,'[1]Dati finali 2016'!$B$4:$O$40,'[1]Dati finali'!E$42,FALSE)</f>
        <v>0.14205000000000001</v>
      </c>
      <c r="G4" s="5">
        <f>VLOOKUP($B4,'[1]Dati finali 2016'!$B$4:$O$40,'[1]Dati finali'!G$42,FALSE)</f>
        <v>1.0263157894736843</v>
      </c>
      <c r="H4" s="2">
        <f>VLOOKUP($B4,'[1]Dati finali 2016'!$B$4:$O$40,'[1]Dati finali'!H$42,FALSE)</f>
        <v>0.1126530612244898</v>
      </c>
      <c r="I4" s="4">
        <f>VLOOKUP($B4,'[1]Dati finali 2016'!$B$4:$O$40,'[1]Dati finali'!I$42,FALSE)</f>
        <v>0.73569999999999991</v>
      </c>
      <c r="J4">
        <f>VLOOKUP($B4,'[1]Dati finali 2016'!$B$4:$O$40,'[1]Dati finali'!J$42,FALSE)</f>
        <v>30481.765230934721</v>
      </c>
      <c r="K4">
        <f>VLOOKUP($B4,'[1]Dati finali 2016'!$B$4:$O$40,'[1]Dati finali'!K$42,FALSE)</f>
        <v>27</v>
      </c>
      <c r="L4" s="7">
        <f>VLOOKUP($B4,'[1]Dati finali 2016'!$B$4:$O$40,'[1]Dati finali'!L$42,FALSE)</f>
        <v>5561.476705</v>
      </c>
    </row>
    <row r="5" spans="2:12" x14ac:dyDescent="0.35">
      <c r="B5" t="s">
        <v>11</v>
      </c>
      <c r="C5" s="14">
        <f>LN(VLOOKUP($B5,'[1]Dati finali 2016'!$B$4:$O$40,'[1]Dati finali'!$M$42,FALSE))</f>
        <v>-6.2146080984221914</v>
      </c>
      <c r="D5" s="2">
        <f>VLOOKUP($B5,'[1]Dati finali 2016'!$B$4:$O$40,'[1]Dati finali'!C$42,FALSE)</f>
        <v>0.39700000000000002</v>
      </c>
      <c r="E5" s="6">
        <f>VLOOKUP($B5,'[1]Dati finali 2016'!$B$4:$O$40,'[1]Dati finali'!D$42,FALSE)</f>
        <v>6732.3674731561114</v>
      </c>
      <c r="F5" s="5">
        <f>VLOOKUP($B5,'[1]Dati finali 2016'!$B$4:$O$40,'[1]Dati finali'!E$42,FALSE)</f>
        <v>0.12229999999999999</v>
      </c>
      <c r="G5" s="5">
        <f>VLOOKUP($B5,'[1]Dati finali 2016'!$B$4:$O$40,'[1]Dati finali'!G$42,FALSE)</f>
        <v>1</v>
      </c>
      <c r="H5" s="2">
        <f>VLOOKUP($B5,'[1]Dati finali 2016'!$B$4:$O$40,'[1]Dati finali'!H$42,FALSE)</f>
        <v>0.12391056910569105</v>
      </c>
      <c r="I5" s="4">
        <f>VLOOKUP($B5,'[1]Dati finali 2016'!$B$4:$O$40,'[1]Dati finali'!I$42,FALSE)</f>
        <v>0.68563000000000007</v>
      </c>
      <c r="J5">
        <f>VLOOKUP($B5,'[1]Dati finali 2016'!$B$4:$O$40,'[1]Dati finali'!J$42,FALSE)</f>
        <v>26090.646866688257</v>
      </c>
      <c r="K5">
        <f>VLOOKUP($B5,'[1]Dati finali 2016'!$B$4:$O$40,'[1]Dati finali'!K$42,FALSE)</f>
        <v>8</v>
      </c>
      <c r="L5" s="7">
        <f>VLOOKUP($B5,'[1]Dati finali 2016'!$B$4:$O$40,'[1]Dati finali'!L$42,FALSE)</f>
        <v>6592.3394420000004</v>
      </c>
    </row>
    <row r="6" spans="2:12" x14ac:dyDescent="0.35">
      <c r="B6" t="s">
        <v>19</v>
      </c>
      <c r="C6" s="14">
        <f>LN(VLOOKUP($B6,'[1]Dati finali 2016'!$B$4:$O$40,'[1]Dati finali'!$M$42,FALSE))</f>
        <v>-6.2146080984221914</v>
      </c>
      <c r="D6" s="2">
        <f>VLOOKUP($B6,'[1]Dati finali 2016'!$B$4:$O$40,'[1]Dati finali'!C$42,FALSE)</f>
        <v>0.187</v>
      </c>
      <c r="E6" s="6">
        <f>VLOOKUP($B6,'[1]Dati finali 2016'!$B$4:$O$40,'[1]Dati finali'!D$42,FALSE)</f>
        <v>5002.4066798773592</v>
      </c>
      <c r="F6" s="5">
        <f>VLOOKUP($B6,'[1]Dati finali 2016'!$B$4:$O$40,'[1]Dati finali'!E$42,FALSE)</f>
        <v>0.23014999999999999</v>
      </c>
      <c r="G6" s="5">
        <f>VLOOKUP($B6,'[1]Dati finali 2016'!$B$4:$O$40,'[1]Dati finali'!G$42,FALSE)</f>
        <v>1.4122807017543861</v>
      </c>
      <c r="H6" s="2">
        <f>VLOOKUP($B6,'[1]Dati finali 2016'!$B$4:$O$40,'[1]Dati finali'!H$42,FALSE)</f>
        <v>0.37279399585921325</v>
      </c>
      <c r="I6" s="4">
        <f>VLOOKUP($B6,'[1]Dati finali 2016'!$B$4:$O$40,'[1]Dati finali'!I$42,FALSE)</f>
        <v>0.69855</v>
      </c>
      <c r="J6">
        <f>VLOOKUP($B6,'[1]Dati finali 2016'!$B$4:$O$40,'[1]Dati finali'!J$42,FALSE)</f>
        <v>33666.817905073913</v>
      </c>
      <c r="K6">
        <f>VLOOKUP($B6,'[1]Dati finali 2016'!$B$4:$O$40,'[1]Dati finali'!K$42,FALSE)</f>
        <v>29</v>
      </c>
      <c r="L6" s="7">
        <f>VLOOKUP($B6,'[1]Dati finali 2016'!$B$4:$O$40,'[1]Dati finali'!L$42,FALSE)</f>
        <v>4652.762874</v>
      </c>
    </row>
    <row r="7" spans="2:12" x14ac:dyDescent="0.35">
      <c r="B7" t="s">
        <v>21</v>
      </c>
      <c r="C7" s="14">
        <f>LN(VLOOKUP($B7,'[1]Dati finali 2016'!$B$4:$O$40,'[1]Dati finali'!$M$42,FALSE))</f>
        <v>-5.521460917862246</v>
      </c>
      <c r="D7" s="2">
        <f>VLOOKUP($B7,'[1]Dati finali 2016'!$B$4:$O$40,'[1]Dati finali'!C$42,FALSE)</f>
        <v>0.40299999999999997</v>
      </c>
      <c r="E7" s="6">
        <f>VLOOKUP($B7,'[1]Dati finali 2016'!$B$4:$O$40,'[1]Dati finali'!D$42,FALSE)</f>
        <v>3821.1451704373976</v>
      </c>
      <c r="F7" s="5">
        <f>VLOOKUP($B7,'[1]Dati finali 2016'!$B$4:$O$40,'[1]Dati finali'!E$42,FALSE)</f>
        <v>0.1201</v>
      </c>
      <c r="G7" s="5">
        <f>VLOOKUP($B7,'[1]Dati finali 2016'!$B$4:$O$40,'[1]Dati finali'!G$42,FALSE)</f>
        <v>1.0175438596491229</v>
      </c>
      <c r="H7" s="2">
        <f>VLOOKUP($B7,'[1]Dati finali 2016'!$B$4:$O$40,'[1]Dati finali'!H$42,FALSE)</f>
        <v>0.48558139534883721</v>
      </c>
      <c r="I7" s="4">
        <f>VLOOKUP($B7,'[1]Dati finali 2016'!$B$4:$O$40,'[1]Dati finali'!I$42,FALSE)</f>
        <v>0.67366000000000004</v>
      </c>
      <c r="J7">
        <f>VLOOKUP($B7,'[1]Dati finali 2016'!$B$4:$O$40,'[1]Dati finali'!J$42,FALSE)</f>
        <v>26454.943952760957</v>
      </c>
      <c r="K7">
        <f>VLOOKUP($B7,'[1]Dati finali 2016'!$B$4:$O$40,'[1]Dati finali'!K$42,FALSE)</f>
        <v>23</v>
      </c>
      <c r="L7" s="7">
        <f>VLOOKUP($B7,'[1]Dati finali 2016'!$B$4:$O$40,'[1]Dati finali'!L$42,FALSE)</f>
        <v>6066.7289979999996</v>
      </c>
    </row>
    <row r="8" spans="2:12" x14ac:dyDescent="0.35">
      <c r="B8" t="s">
        <v>28</v>
      </c>
      <c r="C8" s="14">
        <f>LN(VLOOKUP($B8,'[1]Dati finali 2016'!$B$4:$O$40,'[1]Dati finali'!$M$42,FALSE))</f>
        <v>-6.2146080984221914</v>
      </c>
      <c r="D8" s="2">
        <f>VLOOKUP($B8,'[1]Dati finali 2016'!$B$4:$O$40,'[1]Dati finali'!C$42,FALSE)</f>
        <v>0.17600000000000002</v>
      </c>
      <c r="E8" s="6">
        <f>VLOOKUP($B8,'[1]Dati finali 2016'!$B$4:$O$40,'[1]Dati finali'!D$42,FALSE)</f>
        <v>2584.4117872644297</v>
      </c>
      <c r="F8" s="5">
        <f>VLOOKUP($B8,'[1]Dati finali 2016'!$B$4:$O$40,'[1]Dati finali'!E$42,FALSE)</f>
        <v>0.12465000000000001</v>
      </c>
      <c r="G8" s="5">
        <f>VLOOKUP($B8,'[1]Dati finali 2016'!$B$4:$O$40,'[1]Dati finali'!G$42,FALSE)</f>
        <v>1.0175438596491229</v>
      </c>
      <c r="H8" s="2">
        <f>VLOOKUP($B8,'[1]Dati finali 2016'!$B$4:$O$40,'[1]Dati finali'!H$42,FALSE)</f>
        <v>0.41427188940092169</v>
      </c>
      <c r="I8" s="4">
        <f>VLOOKUP($B8,'[1]Dati finali 2016'!$B$4:$O$40,'[1]Dati finali'!I$42,FALSE)</f>
        <v>0.53900000000000003</v>
      </c>
      <c r="J8">
        <f>VLOOKUP($B8,'[1]Dati finali 2016'!$B$4:$O$40,'[1]Dati finali'!J$42,FALSE)</f>
        <v>20936.919492198977</v>
      </c>
      <c r="K8">
        <f>VLOOKUP($B8,'[1]Dati finali 2016'!$B$4:$O$40,'[1]Dati finali'!K$42,FALSE)</f>
        <v>34</v>
      </c>
      <c r="L8" s="7">
        <f>VLOOKUP($B8,'[1]Dati finali 2016'!$B$4:$O$40,'[1]Dati finali'!L$42,FALSE)</f>
        <v>4935.9262470000003</v>
      </c>
    </row>
    <row r="9" spans="2:12" x14ac:dyDescent="0.35">
      <c r="B9" t="s">
        <v>23</v>
      </c>
      <c r="C9" s="14">
        <f>LN(VLOOKUP($B9,'[1]Dati finali 2016'!$B$4:$O$40,'[1]Dati finali'!$M$42,FALSE))</f>
        <v>-6.9077552789821368</v>
      </c>
      <c r="D9" s="2">
        <f>VLOOKUP($B9,'[1]Dati finali 2016'!$B$4:$O$40,'[1]Dati finali'!C$42,FALSE)</f>
        <v>0.23899999999999999</v>
      </c>
      <c r="E9" s="6">
        <f>VLOOKUP($B9,'[1]Dati finali 2016'!$B$4:$O$40,'[1]Dati finali'!D$42,FALSE)</f>
        <v>4924.5440194404428</v>
      </c>
      <c r="F9" s="5">
        <f>VLOOKUP($B9,'[1]Dati finali 2016'!$B$4:$O$40,'[1]Dati finali'!E$42,FALSE)</f>
        <v>0.12655</v>
      </c>
      <c r="G9" s="5">
        <f>VLOOKUP($B9,'[1]Dati finali 2016'!$B$4:$O$40,'[1]Dati finali'!G$42,FALSE)</f>
        <v>1.192982456140351</v>
      </c>
      <c r="H9" s="2">
        <f>VLOOKUP($B9,'[1]Dati finali 2016'!$B$4:$O$40,'[1]Dati finali'!H$42,FALSE)</f>
        <v>0.16675000000000001</v>
      </c>
      <c r="I9" s="4">
        <f>VLOOKUP($B9,'[1]Dati finali 2016'!$B$4:$O$40,'[1]Dati finali'!I$42,FALSE)</f>
        <v>0.94480000000000008</v>
      </c>
      <c r="J9">
        <f>VLOOKUP($B9,'[1]Dati finali 2016'!$B$4:$O$40,'[1]Dati finali'!J$42,FALSE)</f>
        <v>33135.042659828512</v>
      </c>
      <c r="K9">
        <f>VLOOKUP($B9,'[1]Dati finali 2016'!$B$4:$O$40,'[1]Dati finali'!K$42,FALSE)</f>
        <v>9</v>
      </c>
      <c r="L9" s="7">
        <f>VLOOKUP($B9,'[1]Dati finali 2016'!$B$4:$O$40,'[1]Dati finali'!L$42,FALSE)</f>
        <v>3986.496114</v>
      </c>
    </row>
    <row r="10" spans="2:12" x14ac:dyDescent="0.35">
      <c r="B10" t="s">
        <v>29</v>
      </c>
      <c r="C10" s="14">
        <f>LN(VLOOKUP($B10,'[1]Dati finali 2016'!$B$4:$O$40,'[1]Dati finali'!$M$42,FALSE))</f>
        <v>-6.9077552789821368</v>
      </c>
      <c r="D10" s="2">
        <f>VLOOKUP($B10,'[1]Dati finali 2016'!$B$4:$O$40,'[1]Dati finali'!C$42,FALSE)</f>
        <v>0.23100000000000001</v>
      </c>
      <c r="E10" s="6">
        <f>VLOOKUP($B10,'[1]Dati finali 2016'!$B$4:$O$40,'[1]Dati finali'!D$42,FALSE)</f>
        <v>5137.0738351939754</v>
      </c>
      <c r="F10" s="5">
        <f>VLOOKUP($B10,'[1]Dati finali 2016'!$B$4:$O$40,'[1]Dati finali'!E$42,FALSE)</f>
        <v>0.14800000000000002</v>
      </c>
      <c r="G10" s="5">
        <f>VLOOKUP($B10,'[1]Dati finali 2016'!$B$4:$O$40,'[1]Dati finali'!G$42,FALSE)</f>
        <v>1.1578947368421053</v>
      </c>
      <c r="H10" s="2">
        <f>VLOOKUP($B10,'[1]Dati finali 2016'!$B$4:$O$40,'[1]Dati finali'!H$42,FALSE)</f>
        <v>0.24461254612546127</v>
      </c>
      <c r="I10" s="4">
        <f>VLOOKUP($B10,'[1]Dati finali 2016'!$B$4:$O$40,'[1]Dati finali'!I$42,FALSE)</f>
        <v>0.53805999999999998</v>
      </c>
      <c r="J10">
        <f>VLOOKUP($B10,'[1]Dati finali 2016'!$B$4:$O$40,'[1]Dati finali'!J$42,FALSE)</f>
        <v>26719.635158837165</v>
      </c>
      <c r="K10">
        <f>VLOOKUP($B10,'[1]Dati finali 2016'!$B$4:$O$40,'[1]Dati finali'!K$42,FALSE)</f>
        <v>24</v>
      </c>
      <c r="L10" s="7">
        <f>VLOOKUP($B10,'[1]Dati finali 2016'!$B$4:$O$40,'[1]Dati finali'!L$42,FALSE)</f>
        <v>5348.64149</v>
      </c>
    </row>
    <row r="11" spans="2:12" x14ac:dyDescent="0.35">
      <c r="B11" t="s">
        <v>6</v>
      </c>
      <c r="C11" s="14">
        <f>LN(VLOOKUP($B11,'[1]Dati finali 2016'!$B$4:$O$40,'[1]Dati finali'!$M$42,FALSE))</f>
        <v>-5.1159958097540823</v>
      </c>
      <c r="D11" s="2">
        <f>VLOOKUP($B11,'[1]Dati finali 2016'!$B$4:$O$40,'[1]Dati finali'!C$42,FALSE)</f>
        <v>0.40299999999999997</v>
      </c>
      <c r="E11" s="6">
        <f>VLOOKUP($B11,'[1]Dati finali 2016'!$B$4:$O$40,'[1]Dati finali'!D$42,FALSE)</f>
        <v>7709.1230778824656</v>
      </c>
      <c r="F11" s="5">
        <f>VLOOKUP($B11,'[1]Dati finali 2016'!$B$4:$O$40,'[1]Dati finali'!E$42,FALSE)</f>
        <v>0.26445000000000002</v>
      </c>
      <c r="G11" s="5">
        <f>VLOOKUP($B11,'[1]Dati finali 2016'!$B$4:$O$40,'[1]Dati finali'!G$42,FALSE)</f>
        <v>1.2543859649122808</v>
      </c>
      <c r="H11" s="2">
        <f>VLOOKUP($B11,'[1]Dati finali 2016'!$B$4:$O$40,'[1]Dati finali'!H$42,FALSE)</f>
        <v>0.16570760233918128</v>
      </c>
      <c r="I11" s="4">
        <f>VLOOKUP($B11,'[1]Dati finali 2016'!$B$4:$O$40,'[1]Dati finali'!I$42,FALSE)</f>
        <v>0.97919</v>
      </c>
      <c r="J11">
        <f>VLOOKUP($B11,'[1]Dati finali 2016'!$B$4:$O$40,'[1]Dati finali'!J$42,FALSE)</f>
        <v>40716.538769928469</v>
      </c>
      <c r="K11">
        <f>VLOOKUP($B11,'[1]Dati finali 2016'!$B$4:$O$40,'[1]Dati finali'!K$42,FALSE)</f>
        <v>41</v>
      </c>
      <c r="L11" s="7">
        <f>VLOOKUP($B11,'[1]Dati finali 2016'!$B$4:$O$40,'[1]Dati finali'!L$42,FALSE)</f>
        <v>5646.6107910000001</v>
      </c>
    </row>
    <row r="12" spans="2:12" x14ac:dyDescent="0.35">
      <c r="B12" t="s">
        <v>20</v>
      </c>
      <c r="C12" s="14">
        <f>LN(VLOOKUP($B12,'[1]Dati finali 2016'!$B$4:$O$40,'[1]Dati finali'!$M$42,FALSE))</f>
        <v>-5.8091429903140277</v>
      </c>
      <c r="D12" s="2">
        <f>VLOOKUP($B12,'[1]Dati finali 2016'!$B$4:$O$40,'[1]Dati finali'!C$42,FALSE)</f>
        <v>0.33899999999999997</v>
      </c>
      <c r="E12" s="6">
        <f>VLOOKUP($B12,'[1]Dati finali 2016'!$B$4:$O$40,'[1]Dati finali'!D$42,FALSE)</f>
        <v>3507.4045206547157</v>
      </c>
      <c r="F12" s="5">
        <f>VLOOKUP($B12,'[1]Dati finali 2016'!$B$4:$O$40,'[1]Dati finali'!E$42,FALSE)</f>
        <v>0.16259999999999999</v>
      </c>
      <c r="G12" s="5">
        <f>VLOOKUP($B12,'[1]Dati finali 2016'!$B$4:$O$40,'[1]Dati finali'!G$42,FALSE)</f>
        <v>1.0175438596491229</v>
      </c>
      <c r="H12" s="2">
        <f>VLOOKUP($B12,'[1]Dati finali 2016'!$B$4:$O$40,'[1]Dati finali'!H$42,FALSE)</f>
        <v>0.54400000000000004</v>
      </c>
      <c r="I12" s="4">
        <f>VLOOKUP($B12,'[1]Dati finali 2016'!$B$4:$O$40,'[1]Dati finali'!I$42,FALSE)</f>
        <v>0.68020999999999998</v>
      </c>
      <c r="J12">
        <f>VLOOKUP($B12,'[1]Dati finali 2016'!$B$4:$O$40,'[1]Dati finali'!J$42,FALSE)</f>
        <v>22565.103519069253</v>
      </c>
      <c r="K12">
        <f>VLOOKUP($B12,'[1]Dati finali 2016'!$B$4:$O$40,'[1]Dati finali'!K$42,FALSE)</f>
        <v>22</v>
      </c>
      <c r="L12" s="7">
        <f>VLOOKUP($B12,'[1]Dati finali 2016'!$B$4:$O$40,'[1]Dati finali'!L$42,FALSE)</f>
        <v>6316.579033</v>
      </c>
    </row>
    <row r="13" spans="2:12" x14ac:dyDescent="0.35">
      <c r="B13" t="s">
        <v>31</v>
      </c>
      <c r="C13" s="14">
        <f>LN(VLOOKUP($B13,'[1]Dati finali 2016'!$B$4:$O$40,'[1]Dati finali'!$M$42,FALSE))</f>
        <v>-5.8091429903140277</v>
      </c>
      <c r="D13" s="2">
        <f>VLOOKUP($B13,'[1]Dati finali 2016'!$B$4:$O$40,'[1]Dati finali'!C$42,FALSE)</f>
        <v>0.36399999999999999</v>
      </c>
      <c r="E13" s="6">
        <f>VLOOKUP($B13,'[1]Dati finali 2016'!$B$4:$O$40,'[1]Dati finali'!D$42,FALSE)</f>
        <v>5355.9870055822093</v>
      </c>
      <c r="F13" s="5">
        <f>VLOOKUP($B13,'[1]Dati finali 2016'!$B$4:$O$40,'[1]Dati finali'!E$42,FALSE)</f>
        <v>0.22344999999999998</v>
      </c>
      <c r="G13" s="5">
        <f>VLOOKUP($B13,'[1]Dati finali 2016'!$B$4:$O$40,'[1]Dati finali'!G$42,FALSE)</f>
        <v>1.1052631578947369</v>
      </c>
      <c r="H13" s="2">
        <f>VLOOKUP($B13,'[1]Dati finali 2016'!$B$4:$O$40,'[1]Dati finali'!H$42,FALSE)</f>
        <v>0.38106081573197381</v>
      </c>
      <c r="I13" s="4">
        <f>VLOOKUP($B13,'[1]Dati finali 2016'!$B$4:$O$40,'[1]Dati finali'!I$42,FALSE)</f>
        <v>0.7984</v>
      </c>
      <c r="J13">
        <f>VLOOKUP($B13,'[1]Dati finali 2016'!$B$4:$O$40,'[1]Dati finali'!J$42,FALSE)</f>
        <v>31846.686080589672</v>
      </c>
      <c r="K13">
        <f>VLOOKUP($B13,'[1]Dati finali 2016'!$B$4:$O$40,'[1]Dati finali'!K$42,FALSE)</f>
        <v>6</v>
      </c>
      <c r="L13" s="7">
        <f>VLOOKUP($B13,'[1]Dati finali 2016'!$B$4:$O$40,'[1]Dati finali'!L$42,FALSE)</f>
        <v>4488.0469249999996</v>
      </c>
    </row>
    <row r="14" spans="2:12" x14ac:dyDescent="0.35">
      <c r="B14" t="s">
        <v>8</v>
      </c>
      <c r="C14" s="14">
        <f>LN(VLOOKUP($B14,'[1]Dati finali 2016'!$B$4:$O$40,'[1]Dati finali'!$M$42,FALSE))</f>
        <v>-5.521460917862246</v>
      </c>
      <c r="D14" s="2">
        <f>VLOOKUP($B14,'[1]Dati finali 2016'!$B$4:$O$40,'[1]Dati finali'!C$42,FALSE)</f>
        <v>0.42499999999999999</v>
      </c>
      <c r="E14" s="6">
        <f>VLOOKUP($B14,'[1]Dati finali 2016'!$B$4:$O$40,'[1]Dati finali'!D$42,FALSE)</f>
        <v>3624.8957527885314</v>
      </c>
      <c r="F14" s="5">
        <f>VLOOKUP($B14,'[1]Dati finali 2016'!$B$4:$O$40,'[1]Dati finali'!E$42,FALSE)</f>
        <v>0.15739999999999998</v>
      </c>
      <c r="G14" s="5">
        <f>VLOOKUP($B14,'[1]Dati finali 2016'!$B$4:$O$40,'[1]Dati finali'!G$42,FALSE)</f>
        <v>1.0789473684210527</v>
      </c>
      <c r="H14" s="2">
        <f>VLOOKUP($B14,'[1]Dati finali 2016'!$B$4:$O$40,'[1]Dati finali'!H$42,FALSE)</f>
        <v>8.6530612244897956E-2</v>
      </c>
      <c r="I14" s="4">
        <f>VLOOKUP($B14,'[1]Dati finali 2016'!$B$4:$O$40,'[1]Dati finali'!I$42,FALSE)</f>
        <v>0.66881000000000002</v>
      </c>
      <c r="J14">
        <f>VLOOKUP($B14,'[1]Dati finali 2016'!$B$4:$O$40,'[1]Dati finali'!J$42,FALSE)</f>
        <v>28844.051419826053</v>
      </c>
      <c r="K14">
        <f>VLOOKUP($B14,'[1]Dati finali 2016'!$B$4:$O$40,'[1]Dati finali'!K$42,FALSE)</f>
        <v>40</v>
      </c>
      <c r="L14" s="7">
        <f>VLOOKUP($B14,'[1]Dati finali 2016'!$B$4:$O$40,'[1]Dati finali'!L$42,FALSE)</f>
        <v>3905.06351</v>
      </c>
    </row>
    <row r="15" spans="2:12" x14ac:dyDescent="0.35">
      <c r="B15" t="s">
        <v>18</v>
      </c>
      <c r="C15" s="14">
        <f>LN(VLOOKUP($B15,'[1]Dati finali 2016'!$B$4:$O$40,'[1]Dati finali'!$M$42,FALSE))</f>
        <v>-5.2983173665480363</v>
      </c>
      <c r="D15" s="2">
        <f>VLOOKUP($B15,'[1]Dati finali 2016'!$B$4:$O$40,'[1]Dati finali'!C$42,FALSE)</f>
        <v>0.46500000000000002</v>
      </c>
      <c r="E15" s="6">
        <f>VLOOKUP($B15,'[1]Dati finali 2016'!$B$4:$O$40,'[1]Dati finali'!D$42,FALSE)</f>
        <v>5672.0641341079581</v>
      </c>
      <c r="F15" s="5">
        <f>VLOOKUP($B15,'[1]Dati finali 2016'!$B$4:$O$40,'[1]Dati finali'!E$42,FALSE)</f>
        <v>0.2329</v>
      </c>
      <c r="G15" s="5">
        <f>VLOOKUP($B15,'[1]Dati finali 2016'!$B$4:$O$40,'[1]Dati finali'!G$42,FALSE)</f>
        <v>1.2017543859649125</v>
      </c>
      <c r="H15" s="2">
        <f>VLOOKUP($B15,'[1]Dati finali 2016'!$B$4:$O$40,'[1]Dati finali'!H$42,FALSE)</f>
        <v>0.24720394736842105</v>
      </c>
      <c r="I15" s="4">
        <f>VLOOKUP($B15,'[1]Dati finali 2016'!$B$4:$O$40,'[1]Dati finali'!I$42,FALSE)</f>
        <v>0.62736999999999998</v>
      </c>
      <c r="J15">
        <f>VLOOKUP($B15,'[1]Dati finali 2016'!$B$4:$O$40,'[1]Dati finali'!J$42,FALSE)</f>
        <v>62621.719017214789</v>
      </c>
      <c r="K15">
        <f>VLOOKUP($B15,'[1]Dati finali 2016'!$B$4:$O$40,'[1]Dati finali'!K$42,FALSE)</f>
        <v>19</v>
      </c>
      <c r="L15" s="7">
        <f>VLOOKUP($B15,'[1]Dati finali 2016'!$B$4:$O$40,'[1]Dati finali'!L$42,FALSE)</f>
        <v>5924.2219409999998</v>
      </c>
    </row>
    <row r="16" spans="2:12" x14ac:dyDescent="0.35">
      <c r="B16" t="s">
        <v>30</v>
      </c>
      <c r="C16" s="14">
        <f>LN(VLOOKUP($B16,'[1]Dati finali 2016'!$B$4:$O$40,'[1]Dati finali'!$M$42,FALSE))</f>
        <v>-5.521460917862246</v>
      </c>
      <c r="D16" s="2">
        <f>VLOOKUP($B16,'[1]Dati finali 2016'!$B$4:$O$40,'[1]Dati finali'!C$42,FALSE)</f>
        <v>0.32500000000000001</v>
      </c>
      <c r="E16" s="6">
        <f>VLOOKUP($B16,'[1]Dati finali 2016'!$B$4:$O$40,'[1]Dati finali'!D$42,FALSE)</f>
        <v>6727.9993016421113</v>
      </c>
      <c r="F16" s="5">
        <f>VLOOKUP($B16,'[1]Dati finali 2016'!$B$4:$O$40,'[1]Dati finali'!E$42,FALSE)</f>
        <v>0.16234999999999999</v>
      </c>
      <c r="G16" s="5">
        <f>VLOOKUP($B16,'[1]Dati finali 2016'!$B$4:$O$40,'[1]Dati finali'!G$42,FALSE)</f>
        <v>1.1578947368421053</v>
      </c>
      <c r="H16" s="2">
        <f>VLOOKUP($B16,'[1]Dati finali 2016'!$B$4:$O$40,'[1]Dati finali'!H$42,FALSE)</f>
        <v>0.30648484848484847</v>
      </c>
      <c r="I16" s="4">
        <f>VLOOKUP($B16,'[1]Dati finali 2016'!$B$4:$O$40,'[1]Dati finali'!I$42,FALSE)</f>
        <v>0.54020000000000001</v>
      </c>
      <c r="J16">
        <f>VLOOKUP($B16,'[1]Dati finali 2016'!$B$4:$O$40,'[1]Dati finali'!J$42,FALSE)</f>
        <v>28704.449082249241</v>
      </c>
      <c r="K16">
        <f>VLOOKUP($B16,'[1]Dati finali 2016'!$B$4:$O$40,'[1]Dati finali'!K$42,FALSE)</f>
        <v>5</v>
      </c>
      <c r="L16" s="7">
        <f>VLOOKUP($B16,'[1]Dati finali 2016'!$B$4:$O$40,'[1]Dati finali'!L$42,FALSE)</f>
        <v>5115.4481239999996</v>
      </c>
    </row>
    <row r="17" spans="2:12" x14ac:dyDescent="0.35">
      <c r="B17" t="s">
        <v>16</v>
      </c>
      <c r="C17" s="14">
        <f>LN(VLOOKUP($B17,'[1]Dati finali 2016'!$B$4:$O$40,'[1]Dati finali'!$M$42,FALSE))</f>
        <v>-5.8091429903140277</v>
      </c>
      <c r="D17" s="2">
        <f>VLOOKUP($B17,'[1]Dati finali 2016'!$B$4:$O$40,'[1]Dati finali'!C$42,FALSE)</f>
        <v>0.24100000000000002</v>
      </c>
      <c r="E17" s="6">
        <f>VLOOKUP($B17,'[1]Dati finali 2016'!$B$4:$O$40,'[1]Dati finali'!D$42,FALSE)</f>
        <v>3965.9582334833499</v>
      </c>
      <c r="F17" s="5">
        <f>VLOOKUP($B17,'[1]Dati finali 2016'!$B$4:$O$40,'[1]Dati finali'!E$42,FALSE)</f>
        <v>0.11194999999999999</v>
      </c>
      <c r="G17" s="5">
        <f>VLOOKUP($B17,'[1]Dati finali 2016'!$B$4:$O$40,'[1]Dati finali'!G$42,FALSE)</f>
        <v>1.0350877192982457</v>
      </c>
      <c r="H17" s="2">
        <f>VLOOKUP($B17,'[1]Dati finali 2016'!$B$4:$O$40,'[1]Dati finali'!H$42,FALSE)</f>
        <v>0.10078369905956112</v>
      </c>
      <c r="I17" s="4">
        <f>VLOOKUP($B17,'[1]Dati finali 2016'!$B$4:$O$40,'[1]Dati finali'!I$42,FALSE)</f>
        <v>0.70778999999999992</v>
      </c>
      <c r="J17">
        <f>VLOOKUP($B17,'[1]Dati finali 2016'!$B$4:$O$40,'[1]Dati finali'!J$42,FALSE)</f>
        <v>23421.715861960642</v>
      </c>
      <c r="K17">
        <f>VLOOKUP($B17,'[1]Dati finali 2016'!$B$4:$O$40,'[1]Dati finali'!K$42,FALSE)</f>
        <v>28</v>
      </c>
      <c r="L17" s="7">
        <f>VLOOKUP($B17,'[1]Dati finali 2016'!$B$4:$O$40,'[1]Dati finali'!L$42,FALSE)</f>
        <v>5272.761109</v>
      </c>
    </row>
    <row r="18" spans="2:12" x14ac:dyDescent="0.35">
      <c r="B18" t="s">
        <v>4</v>
      </c>
      <c r="C18" s="14">
        <f>LN(VLOOKUP($B18,'[1]Dati finali 2016'!$B$4:$O$40,'[1]Dati finali'!$M$42,FALSE))</f>
        <v>-5.2983173665480363</v>
      </c>
      <c r="D18" s="2">
        <f>VLOOKUP($B18,'[1]Dati finali 2016'!$B$4:$O$40,'[1]Dati finali'!C$42,FALSE)</f>
        <v>0.51440529000000002</v>
      </c>
      <c r="E18" s="6">
        <f>VLOOKUP($B18,'[1]Dati finali 2016'!$B$4:$O$40,'[1]Dati finali'!D$42,FALSE)</f>
        <v>7819.7146359093622</v>
      </c>
      <c r="F18" s="5">
        <f>VLOOKUP($B18,'[1]Dati finali 2016'!$B$4:$O$40,'[1]Dati finali'!E$42,FALSE)</f>
        <v>0.22807017543859651</v>
      </c>
      <c r="G18" s="5">
        <f>VLOOKUP($B18,'[1]Dati finali 2016'!$B$4:$O$40,'[1]Dati finali'!G$42,FALSE)</f>
        <v>0.92982456140350889</v>
      </c>
      <c r="H18" s="2">
        <f>VLOOKUP($B18,'[1]Dati finali 2016'!$B$4:$O$40,'[1]Dati finali'!H$42,FALSE)</f>
        <v>0.15845754764042702</v>
      </c>
      <c r="I18" s="4">
        <f>VLOOKUP($B18,'[1]Dati finali 2016'!$B$4:$O$40,'[1]Dati finali'!I$42,FALSE)</f>
        <v>0.91456999999999988</v>
      </c>
      <c r="J18">
        <f>VLOOKUP($B18,'[1]Dati finali 2016'!$B$4:$O$40,'[1]Dati finali'!J$42,FALSE)</f>
        <v>37088.761569805334</v>
      </c>
      <c r="K18">
        <f>VLOOKUP($B18,'[1]Dati finali 2016'!$B$4:$O$40,'[1]Dati finali'!K$42,FALSE)</f>
        <v>39</v>
      </c>
      <c r="L18" s="7">
        <f>VLOOKUP($B18,'[1]Dati finali 2016'!$B$4:$O$40,'[1]Dati finali'!L$42,FALSE)</f>
        <v>3958.7349989999998</v>
      </c>
    </row>
    <row r="19" spans="2:12" x14ac:dyDescent="0.35">
      <c r="B19" t="s">
        <v>0</v>
      </c>
      <c r="C19" s="14">
        <f>LN(VLOOKUP($B19,'[1]Dati finali 2016'!$B$4:$O$40,'[1]Dati finali'!$M$42,FALSE))</f>
        <v>-4.8283137373023015</v>
      </c>
      <c r="D19" s="2">
        <f>VLOOKUP($B19,'[1]Dati finali 2016'!$B$4:$O$40,'[1]Dati finali'!C$42,FALSE)</f>
        <v>0.56714520000000002</v>
      </c>
      <c r="E19" s="6">
        <f>VLOOKUP($B19,'[1]Dati finali 2016'!$B$4:$O$40,'[1]Dati finali'!D$42,FALSE)</f>
        <v>15545.535110560899</v>
      </c>
      <c r="F19" s="5">
        <f>VLOOKUP($B19,'[1]Dati finali 2016'!$B$4:$O$40,'[1]Dati finali'!E$42,FALSE)</f>
        <v>8.8666666666666671E-2</v>
      </c>
      <c r="G19" s="5">
        <f>VLOOKUP($B19,'[1]Dati finali 2016'!$B$4:$O$40,'[1]Dati finali'!G$42,FALSE)</f>
        <v>0.71052631578947378</v>
      </c>
      <c r="H19" s="2">
        <f>VLOOKUP($B19,'[1]Dati finali 2016'!$B$4:$O$40,'[1]Dati finali'!H$42,FALSE)</f>
        <v>0.65241799578693949</v>
      </c>
      <c r="I19" s="4">
        <f>VLOOKUP($B19,'[1]Dati finali 2016'!$B$4:$O$40,'[1]Dati finali'!I$42,FALSE)</f>
        <v>0.81299999999999994</v>
      </c>
      <c r="J19">
        <f>VLOOKUP($B19,'[1]Dati finali 2016'!$B$4:$O$40,'[1]Dati finali'!J$42,FALSE)</f>
        <v>39315.33649146642</v>
      </c>
      <c r="K19">
        <f>VLOOKUP($B19,'[1]Dati finali 2016'!$B$4:$O$40,'[1]Dati finali'!K$42,FALSE)</f>
        <v>25</v>
      </c>
      <c r="L19" s="7">
        <f>VLOOKUP($B19,'[1]Dati finali 2016'!$B$4:$O$40,'[1]Dati finali'!L$42,FALSE)</f>
        <v>5046.9707070000004</v>
      </c>
    </row>
    <row r="20" spans="2:12" x14ac:dyDescent="0.35">
      <c r="B20" t="s">
        <v>1</v>
      </c>
      <c r="C20" s="14">
        <f>LN(VLOOKUP($B20,'[1]Dati finali 2016'!$B$4:$O$40,'[1]Dati finali'!$M$42,FALSE))</f>
        <v>-4.7105307016459177</v>
      </c>
      <c r="D20" s="2">
        <f>VLOOKUP($B20,'[1]Dati finali 2016'!$B$4:$O$40,'[1]Dati finali'!C$42,FALSE)</f>
        <v>0.46356799999999998</v>
      </c>
      <c r="E20" s="6">
        <f>VLOOKUP($B20,'[1]Dati finali 2016'!$B$4:$O$40,'[1]Dati finali'!D$42,FALSE)</f>
        <v>12984.333107020604</v>
      </c>
      <c r="F20" s="5">
        <f>VLOOKUP($B20,'[1]Dati finali 2016'!$B$4:$O$40,'[1]Dati finali'!E$42,FALSE)</f>
        <v>0.1255</v>
      </c>
      <c r="G20" s="5">
        <f>VLOOKUP($B20,'[1]Dati finali 2016'!$B$4:$O$40,'[1]Dati finali'!G$42,FALSE)</f>
        <v>0.6228070175438597</v>
      </c>
      <c r="H20" s="2">
        <f>VLOOKUP($B20,'[1]Dati finali 2016'!$B$4:$O$40,'[1]Dati finali'!H$42,FALSE)</f>
        <v>0.14652498907518571</v>
      </c>
      <c r="I20" s="4">
        <f>VLOOKUP($B20,'[1]Dati finali 2016'!$B$4:$O$40,'[1]Dati finali'!I$42,FALSE)</f>
        <v>0.8186199999999999</v>
      </c>
      <c r="J20">
        <f>VLOOKUP($B20,'[1]Dati finali 2016'!$B$4:$O$40,'[1]Dati finali'!J$42,FALSE)</f>
        <v>50516.261465423711</v>
      </c>
      <c r="K20">
        <f>VLOOKUP($B20,'[1]Dati finali 2016'!$B$4:$O$40,'[1]Dati finali'!K$42,FALSE)</f>
        <v>26</v>
      </c>
      <c r="L20" s="7">
        <f>VLOOKUP($B20,'[1]Dati finali 2016'!$B$4:$O$40,'[1]Dati finali'!L$42,FALSE)</f>
        <v>4499.1513709999999</v>
      </c>
    </row>
    <row r="21" spans="2:12" x14ac:dyDescent="0.35">
      <c r="B21" t="s">
        <v>3</v>
      </c>
      <c r="C21" s="14">
        <f>LN(VLOOKUP($B21,'[1]Dati finali 2016'!$B$4:$O$40,'[1]Dati finali'!$M$42,FALSE))</f>
        <v>-5.4967683052718748</v>
      </c>
      <c r="D21" s="2">
        <f>VLOOKUP($B21,'[1]Dati finali 2016'!$B$4:$O$40,'[1]Dati finali'!C$42,FALSE)</f>
        <v>0.47744723999999999</v>
      </c>
      <c r="E21" s="6">
        <f>VLOOKUP($B21,'[1]Dati finali 2016'!$B$4:$O$40,'[1]Dati finali'!D$42,FALSE)</f>
        <v>10496.5136719641</v>
      </c>
      <c r="F21" s="5">
        <f>VLOOKUP($B21,'[1]Dati finali 2016'!$B$4:$O$40,'[1]Dati finali'!E$42,FALSE)</f>
        <v>9.6491228070175447E-2</v>
      </c>
      <c r="G21" s="5">
        <f>VLOOKUP($B21,'[1]Dati finali 2016'!$B$4:$O$40,'[1]Dati finali'!G$42,FALSE)</f>
        <v>1.0701754385964912</v>
      </c>
      <c r="H21" s="2">
        <f>VLOOKUP($B21,'[1]Dati finali 2016'!$B$4:$O$40,'[1]Dati finali'!H$42,FALSE)</f>
        <v>2.8395721925133691E-2</v>
      </c>
      <c r="I21" s="4">
        <f>VLOOKUP($B21,'[1]Dati finali 2016'!$B$4:$O$40,'[1]Dati finali'!I$42,FALSE)</f>
        <v>0.81562000000000001</v>
      </c>
      <c r="J21">
        <f>VLOOKUP($B21,'[1]Dati finali 2016'!$B$4:$O$40,'[1]Dati finali'!J$42,FALSE)</f>
        <v>32131.460175822587</v>
      </c>
      <c r="K21">
        <f>VLOOKUP($B21,'[1]Dati finali 2016'!$B$4:$O$40,'[1]Dati finali'!K$42,FALSE)</f>
        <v>80</v>
      </c>
      <c r="L21" s="7">
        <f>VLOOKUP($B21,'[1]Dati finali 2016'!$B$4:$O$40,'[1]Dati finali'!L$42,FALSE)</f>
        <v>4166.0179909999997</v>
      </c>
    </row>
    <row r="22" spans="2:12" x14ac:dyDescent="0.35">
      <c r="B22" t="s">
        <v>14</v>
      </c>
      <c r="C22" s="14">
        <f>LN(VLOOKUP($B22,'[1]Dati finali 2016'!$B$4:$O$40,'[1]Dati finali'!$M$42,FALSE))</f>
        <v>-4.9618451299268234</v>
      </c>
      <c r="D22" s="2">
        <f>VLOOKUP($B22,'[1]Dati finali 2016'!$B$4:$O$40,'[1]Dati finali'!C$42,FALSE)</f>
        <v>0.28600000000000003</v>
      </c>
      <c r="E22" s="6">
        <f>VLOOKUP($B22,'[1]Dati finali 2016'!$B$4:$O$40,'[1]Dati finali'!D$42,FALSE)</f>
        <v>7035.4829747167596</v>
      </c>
      <c r="F22" s="5">
        <f>VLOOKUP($B22,'[1]Dati finali 2016'!$B$4:$O$40,'[1]Dati finali'!E$42,FALSE)</f>
        <v>0.29730000000000001</v>
      </c>
      <c r="G22" s="5">
        <f>VLOOKUP($B22,'[1]Dati finali 2016'!$B$4:$O$40,'[1]Dati finali'!G$42,FALSE)</f>
        <v>1.2192982456140351</v>
      </c>
      <c r="H22" s="2">
        <f>VLOOKUP($B22,'[1]Dati finali 2016'!$B$4:$O$40,'[1]Dati finali'!H$42,FALSE)</f>
        <v>0.29015868125096289</v>
      </c>
      <c r="I22" s="4">
        <f>VLOOKUP($B22,'[1]Dati finali 2016'!$B$4:$O$40,'[1]Dati finali'!I$42,FALSE)</f>
        <v>0.77224000000000004</v>
      </c>
      <c r="J22">
        <f>VLOOKUP($B22,'[1]Dati finali 2016'!$B$4:$O$40,'[1]Dati finali'!J$42,FALSE)</f>
        <v>42932.545442551993</v>
      </c>
      <c r="K22">
        <f>VLOOKUP($B22,'[1]Dati finali 2016'!$B$4:$O$40,'[1]Dati finali'!K$42,FALSE)</f>
        <v>30</v>
      </c>
      <c r="L22" s="7">
        <f>VLOOKUP($B22,'[1]Dati finali 2016'!$B$4:$O$40,'[1]Dati finali'!L$42,FALSE)</f>
        <v>5829.8341499999997</v>
      </c>
    </row>
    <row r="23" spans="2:12" x14ac:dyDescent="0.35">
      <c r="B23" t="s">
        <v>13</v>
      </c>
      <c r="C23" s="14">
        <f>LN(VLOOKUP($B23,'[1]Dati finali 2016'!$B$4:$O$40,'[1]Dati finali'!$M$42,FALSE))</f>
        <v>-4.1997050778799272</v>
      </c>
      <c r="D23" s="2">
        <f>VLOOKUP($B23,'[1]Dati finali 2016'!$B$4:$O$40,'[1]Dati finali'!C$42,FALSE)</f>
        <v>0.35200000000000004</v>
      </c>
      <c r="E23" s="6">
        <f>VLOOKUP($B23,'[1]Dati finali 2016'!$B$4:$O$40,'[1]Dati finali'!D$42,FALSE)</f>
        <v>6939.5223108140935</v>
      </c>
      <c r="F23" s="5">
        <f>VLOOKUP($B23,'[1]Dati finali 2016'!$B$4:$O$40,'[1]Dati finali'!E$42,FALSE)</f>
        <v>0.16980000000000001</v>
      </c>
      <c r="G23" s="5">
        <f>VLOOKUP($B23,'[1]Dati finali 2016'!$B$4:$O$40,'[1]Dati finali'!G$42,FALSE)</f>
        <v>1.2192982456140351</v>
      </c>
      <c r="H23" s="2">
        <f>VLOOKUP($B23,'[1]Dati finali 2016'!$B$4:$O$40,'[1]Dati finali'!H$42,FALSE)</f>
        <v>0.17483279395900755</v>
      </c>
      <c r="I23" s="4">
        <f>VLOOKUP($B23,'[1]Dati finali 2016'!$B$4:$O$40,'[1]Dati finali'!I$42,FALSE)</f>
        <v>0.79917000000000005</v>
      </c>
      <c r="J23">
        <f>VLOOKUP($B23,'[1]Dati finali 2016'!$B$4:$O$40,'[1]Dati finali'!J$42,FALSE)</f>
        <v>36278.935906105289</v>
      </c>
      <c r="K23">
        <f>VLOOKUP($B23,'[1]Dati finali 2016'!$B$4:$O$40,'[1]Dati finali'!K$42,FALSE)</f>
        <v>10</v>
      </c>
      <c r="L23" s="7">
        <f>VLOOKUP($B23,'[1]Dati finali 2016'!$B$4:$O$40,'[1]Dati finali'!L$42,FALSE)</f>
        <v>5422.6711299999997</v>
      </c>
    </row>
    <row r="24" spans="2:12" x14ac:dyDescent="0.35">
      <c r="B24" t="s">
        <v>22</v>
      </c>
      <c r="C24" s="14">
        <f>LN(VLOOKUP($B24,'[1]Dati finali 2016'!$B$4:$O$40,'[1]Dati finali'!$M$42,FALSE))</f>
        <v>-5.1159958097540823</v>
      </c>
      <c r="D24" s="2">
        <f>VLOOKUP($B24,'[1]Dati finali 2016'!$B$4:$O$40,'[1]Dati finali'!C$42,FALSE)</f>
        <v>0.39899999999999997</v>
      </c>
      <c r="E24" s="6">
        <f>VLOOKUP($B24,'[1]Dati finali 2016'!$B$4:$O$40,'[1]Dati finali'!D$42,FALSE)</f>
        <v>13914.678448875555</v>
      </c>
      <c r="F24" s="5">
        <f>VLOOKUP($B24,'[1]Dati finali 2016'!$B$4:$O$40,'[1]Dati finali'!E$42,FALSE)</f>
        <v>0.16980000000000001</v>
      </c>
      <c r="G24" s="5">
        <f>VLOOKUP($B24,'[1]Dati finali 2016'!$B$4:$O$40,'[1]Dati finali'!G$42,FALSE)</f>
        <v>1.0438596491228072</v>
      </c>
      <c r="H24" s="2">
        <f>VLOOKUP($B24,'[1]Dati finali 2016'!$B$4:$O$40,'[1]Dati finali'!H$42,FALSE)</f>
        <v>0.19813043478260869</v>
      </c>
      <c r="I24" s="4">
        <f>VLOOKUP($B24,'[1]Dati finali 2016'!$B$4:$O$40,'[1]Dati finali'!I$42,FALSE)</f>
        <v>0.90459999999999996</v>
      </c>
      <c r="J24">
        <f>VLOOKUP($B24,'[1]Dati finali 2016'!$B$4:$O$40,'[1]Dati finali'!J$42,FALSE)</f>
        <v>89815.296252309257</v>
      </c>
      <c r="K24">
        <f>VLOOKUP($B24,'[1]Dati finali 2016'!$B$4:$O$40,'[1]Dati finali'!K$42,FALSE)</f>
        <v>20</v>
      </c>
      <c r="L24" s="7">
        <f>VLOOKUP($B24,'[1]Dati finali 2016'!$B$4:$O$40,'[1]Dati finali'!L$42,FALSE)</f>
        <v>5509.6559569999999</v>
      </c>
    </row>
    <row r="25" spans="2:12" x14ac:dyDescent="0.35">
      <c r="B25" t="s">
        <v>34</v>
      </c>
      <c r="C25" s="14">
        <f>LN(VLOOKUP($B25,'[1]Dati finali 2016'!$B$4:$O$40,'[1]Dati finali'!$M$42,FALSE))</f>
        <v>-4.1997050778799272</v>
      </c>
      <c r="D25" s="2">
        <f>VLOOKUP($B25,'[1]Dati finali 2016'!$B$4:$O$40,'[1]Dati finali'!C$42,FALSE)</f>
        <v>0.42799999999999999</v>
      </c>
      <c r="E25" s="6">
        <f>VLOOKUP($B25,'[1]Dati finali 2016'!$B$4:$O$40,'[1]Dati finali'!D$42,FALSE)</f>
        <v>5129.5277927901998</v>
      </c>
      <c r="F25" s="5">
        <f>VLOOKUP($B25,'[1]Dati finali 2016'!$B$4:$O$40,'[1]Dati finali'!E$42,FALSE)</f>
        <v>0.18909999999999999</v>
      </c>
      <c r="G25" s="5">
        <f>VLOOKUP($B25,'[1]Dati finali 2016'!$B$4:$O$40,'[1]Dati finali'!G$42,FALSE)</f>
        <v>1.2807017543859649</v>
      </c>
      <c r="H25" s="2">
        <f>VLOOKUP($B25,'[1]Dati finali 2016'!$B$4:$O$40,'[1]Dati finali'!H$42,FALSE)</f>
        <v>0.24521508544490278</v>
      </c>
      <c r="I25" s="4">
        <f>VLOOKUP($B25,'[1]Dati finali 2016'!$B$4:$O$40,'[1]Dati finali'!I$42,FALSE)</f>
        <v>0.82885999999999993</v>
      </c>
      <c r="J25">
        <f>VLOOKUP($B25,'[1]Dati finali 2016'!$B$4:$O$40,'[1]Dati finali'!J$42,FALSE)</f>
        <v>37417.733861578527</v>
      </c>
      <c r="K25">
        <f>VLOOKUP($B25,'[1]Dati finali 2016'!$B$4:$O$40,'[1]Dati finali'!K$42,FALSE)</f>
        <v>12</v>
      </c>
      <c r="L25" s="7">
        <f>VLOOKUP($B25,'[1]Dati finali 2016'!$B$4:$O$40,'[1]Dati finali'!L$42,FALSE)</f>
        <v>5729.8941359999999</v>
      </c>
    </row>
    <row r="26" spans="2:12" x14ac:dyDescent="0.35">
      <c r="B26" t="s">
        <v>27</v>
      </c>
      <c r="C26" s="14">
        <f>LN(VLOOKUP($B26,'[1]Dati finali 2016'!$B$4:$O$40,'[1]Dati finali'!$M$42,FALSE))</f>
        <v>-4.7105307016459177</v>
      </c>
      <c r="D26" s="2">
        <f>VLOOKUP($B26,'[1]Dati finali 2016'!$B$4:$O$40,'[1]Dati finali'!C$42,FALSE)</f>
        <v>0.24</v>
      </c>
      <c r="E26" s="6">
        <f>VLOOKUP($B26,'[1]Dati finali 2016'!$B$4:$O$40,'[1]Dati finali'!D$42,FALSE)</f>
        <v>4662.6007998029436</v>
      </c>
      <c r="F26" s="5">
        <f>VLOOKUP($B26,'[1]Dati finali 2016'!$B$4:$O$40,'[1]Dati finali'!E$42,FALSE)</f>
        <v>0.2324</v>
      </c>
      <c r="G26" s="5">
        <f>VLOOKUP($B26,'[1]Dati finali 2016'!$B$4:$O$40,'[1]Dati finali'!G$42,FALSE)</f>
        <v>1.3508771929824563</v>
      </c>
      <c r="H26" s="2">
        <f>VLOOKUP($B26,'[1]Dati finali 2016'!$B$4:$O$40,'[1]Dati finali'!H$42,FALSE)</f>
        <v>0.53502487562189049</v>
      </c>
      <c r="I26" s="4">
        <f>VLOOKUP($B26,'[1]Dati finali 2016'!$B$4:$O$40,'[1]Dati finali'!I$42,FALSE)</f>
        <v>0.64085999999999999</v>
      </c>
      <c r="J26">
        <f>VLOOKUP($B26,'[1]Dati finali 2016'!$B$4:$O$40,'[1]Dati finali'!J$42,FALSE)</f>
        <v>26893.536838009335</v>
      </c>
      <c r="K26">
        <f>VLOOKUP($B26,'[1]Dati finali 2016'!$B$4:$O$40,'[1]Dati finali'!K$42,FALSE)</f>
        <v>7</v>
      </c>
      <c r="L26" s="7">
        <f>VLOOKUP($B26,'[1]Dati finali 2016'!$B$4:$O$40,'[1]Dati finali'!L$42,FALSE)</f>
        <v>4297.4206020000001</v>
      </c>
    </row>
    <row r="27" spans="2:12" x14ac:dyDescent="0.35">
      <c r="B27" t="s">
        <v>5</v>
      </c>
      <c r="C27" s="14">
        <f>LN(VLOOKUP($B27,'[1]Dati finali 2016'!$B$4:$O$40,'[1]Dati finali'!$M$42,FALSE))</f>
        <v>-4.1351665567423561</v>
      </c>
      <c r="D27" s="2">
        <f>VLOOKUP($B27,'[1]Dati finali 2016'!$B$4:$O$40,'[1]Dati finali'!C$42,FALSE)</f>
        <v>0.32400000000000001</v>
      </c>
      <c r="E27" s="6">
        <f>VLOOKUP($B27,'[1]Dati finali 2016'!$B$4:$O$40,'[1]Dati finali'!D$42,FALSE)</f>
        <v>8355.8419518213377</v>
      </c>
      <c r="F27" s="5">
        <f>VLOOKUP($B27,'[1]Dati finali 2016'!$B$4:$O$40,'[1]Dati finali'!E$42,FALSE)</f>
        <v>0.20219999999999999</v>
      </c>
      <c r="G27" s="5">
        <f>VLOOKUP($B27,'[1]Dati finali 2016'!$B$4:$O$40,'[1]Dati finali'!G$42,FALSE)</f>
        <v>1.0526315789473684</v>
      </c>
      <c r="H27" s="2">
        <f>VLOOKUP($B27,'[1]Dati finali 2016'!$B$4:$O$40,'[1]Dati finali'!H$42,FALSE)</f>
        <v>0.74774668630338736</v>
      </c>
      <c r="I27" s="4">
        <f>VLOOKUP($B27,'[1]Dati finali 2016'!$B$4:$O$40,'[1]Dati finali'!I$42,FALSE)</f>
        <v>0.57905000000000006</v>
      </c>
      <c r="J27">
        <f>VLOOKUP($B27,'[1]Dati finali 2016'!$B$4:$O$40,'[1]Dati finali'!J$42,FALSE)</f>
        <v>44317.090021108073</v>
      </c>
      <c r="K27">
        <f>VLOOKUP($B27,'[1]Dati finali 2016'!$B$4:$O$40,'[1]Dati finali'!K$42,FALSE)</f>
        <v>18</v>
      </c>
      <c r="L27" s="7">
        <f>VLOOKUP($B27,'[1]Dati finali 2016'!$B$4:$O$40,'[1]Dati finali'!L$42,FALSE)</f>
        <v>5352.3429720000004</v>
      </c>
    </row>
    <row r="28" spans="2:12" x14ac:dyDescent="0.35">
      <c r="B28" t="s">
        <v>2</v>
      </c>
      <c r="C28" s="14">
        <f>LN(VLOOKUP($B28,'[1]Dati finali 2016'!$B$4:$O$40,'[1]Dati finali'!$M$42,FALSE))</f>
        <v>-4.3428059215206005</v>
      </c>
      <c r="D28" s="2">
        <f>VLOOKUP($B28,'[1]Dati finali 2016'!$B$4:$O$40,'[1]Dati finali'!C$42,FALSE)</f>
        <v>9.6811743000000006E-2</v>
      </c>
      <c r="E28" s="6">
        <f>VLOOKUP($B28,'[1]Dati finali 2016'!$B$4:$O$40,'[1]Dati finali'!D$42,FALSE)</f>
        <v>3927.0444999890051</v>
      </c>
      <c r="F28" s="5">
        <f>VLOOKUP($B28,'[1]Dati finali 2016'!$B$4:$O$40,'[1]Dati finali'!E$42,FALSE)</f>
        <v>6.9553805774278221E-2</v>
      </c>
      <c r="G28" s="5">
        <f>VLOOKUP($B28,'[1]Dati finali 2016'!$B$4:$O$40,'[1]Dati finali'!G$42,FALSE)</f>
        <v>0.8421052631578948</v>
      </c>
      <c r="H28" s="2">
        <f>VLOOKUP($B28,'[1]Dati finali 2016'!$B$4:$O$40,'[1]Dati finali'!H$42,FALSE)</f>
        <v>0.24825304897932565</v>
      </c>
      <c r="I28" s="4">
        <f>VLOOKUP($B28,'[1]Dati finali 2016'!$B$4:$O$40,'[1]Dati finali'!I$42,FALSE)</f>
        <v>0.56735999999999998</v>
      </c>
      <c r="J28">
        <f>VLOOKUP($B28,'[1]Dati finali 2016'!$B$4:$O$40,'[1]Dati finali'!J$42,FALSE)</f>
        <v>13623.363398403697</v>
      </c>
      <c r="K28">
        <f>VLOOKUP($B28,'[1]Dati finali 2016'!$B$4:$O$40,'[1]Dati finali'!K$42,FALSE)</f>
        <v>109</v>
      </c>
      <c r="L28" s="7">
        <f>VLOOKUP($B28,'[1]Dati finali 2016'!$B$4:$O$40,'[1]Dati finali'!L$42,FALSE)</f>
        <v>4432.5246950000001</v>
      </c>
    </row>
    <row r="29" spans="2:12" x14ac:dyDescent="0.35">
      <c r="B29" t="s">
        <v>24</v>
      </c>
      <c r="C29" s="14">
        <f>LN(VLOOKUP($B29,'[1]Dati finali 2016'!$B$4:$O$40,'[1]Dati finali'!$M$42,FALSE))</f>
        <v>-2.8134107167600364</v>
      </c>
      <c r="D29" s="2">
        <f>VLOOKUP($B29,'[1]Dati finali 2016'!$B$4:$O$40,'[1]Dati finali'!C$42,FALSE)</f>
        <v>0.37200000000000005</v>
      </c>
      <c r="E29" s="6">
        <f>VLOOKUP($B29,'[1]Dati finali 2016'!$B$4:$O$40,'[1]Dati finali'!D$42,FALSE)</f>
        <v>6712.7747582450002</v>
      </c>
      <c r="F29" s="5">
        <f>VLOOKUP($B29,'[1]Dati finali 2016'!$B$4:$O$40,'[1]Dati finali'!E$42,FALSE)</f>
        <v>0.16060000000000002</v>
      </c>
      <c r="G29" s="5">
        <f>VLOOKUP($B29,'[1]Dati finali 2016'!$B$4:$O$40,'[1]Dati finali'!G$42,FALSE)</f>
        <v>1.4736842105263159</v>
      </c>
      <c r="H29" s="2">
        <f>VLOOKUP($B29,'[1]Dati finali 2016'!$B$4:$O$40,'[1]Dati finali'!H$42,FALSE)</f>
        <v>0.12103298611111112</v>
      </c>
      <c r="I29" s="4">
        <f>VLOOKUP($B29,'[1]Dati finali 2016'!$B$4:$O$40,'[1]Dati finali'!I$42,FALSE)</f>
        <v>0.9063500000000001</v>
      </c>
      <c r="J29">
        <f>VLOOKUP($B29,'[1]Dati finali 2016'!$B$4:$O$40,'[1]Dati finali'!J$42,FALSE)</f>
        <v>44332.11102596399</v>
      </c>
      <c r="K29">
        <f>VLOOKUP($B29,'[1]Dati finali 2016'!$B$4:$O$40,'[1]Dati finali'!K$42,FALSE)</f>
        <v>36</v>
      </c>
      <c r="L29" s="7">
        <f>VLOOKUP($B29,'[1]Dati finali 2016'!$B$4:$O$40,'[1]Dati finali'!L$42,FALSE)</f>
        <v>5816.8789630000001</v>
      </c>
    </row>
    <row r="30" spans="2:12" x14ac:dyDescent="0.35">
      <c r="B30" t="s">
        <v>12</v>
      </c>
      <c r="C30" s="14">
        <f>LN(VLOOKUP($B30,'[1]Dati finali 2016'!$B$4:$O$40,'[1]Dati finali'!$M$42,FALSE))</f>
        <v>-4.4228486291941369</v>
      </c>
      <c r="D30" s="2">
        <f>VLOOKUP($B30,'[1]Dati finali 2016'!$B$4:$O$40,'[1]Dati finali'!C$42,FALSE)</f>
        <v>0.43700000000000006</v>
      </c>
      <c r="E30" s="6">
        <f>VLOOKUP($B30,'[1]Dati finali 2016'!$B$4:$O$40,'[1]Dati finali'!D$42,FALSE)</f>
        <v>15249.989380230236</v>
      </c>
      <c r="F30" s="5">
        <f>VLOOKUP($B30,'[1]Dati finali 2016'!$B$4:$O$40,'[1]Dati finali'!E$42,FALSE)</f>
        <v>0.15429999999999999</v>
      </c>
      <c r="G30" s="5">
        <f>VLOOKUP($B30,'[1]Dati finali 2016'!$B$4:$O$40,'[1]Dati finali'!G$42,FALSE)</f>
        <v>1.2719298245614037</v>
      </c>
      <c r="H30" s="2">
        <f>VLOOKUP($B30,'[1]Dati finali 2016'!$B$4:$O$40,'[1]Dati finali'!H$42,FALSE)</f>
        <v>0.4419622093023256</v>
      </c>
      <c r="I30" s="4">
        <f>VLOOKUP($B30,'[1]Dati finali 2016'!$B$4:$O$40,'[1]Dati finali'!I$42,FALSE)</f>
        <v>0.85275000000000001</v>
      </c>
      <c r="J30">
        <f>VLOOKUP($B30,'[1]Dati finali 2016'!$B$4:$O$40,'[1]Dati finali'!J$42,FALSE)</f>
        <v>38051.005288436907</v>
      </c>
      <c r="K30">
        <f>VLOOKUP($B30,'[1]Dati finali 2016'!$B$4:$O$40,'[1]Dati finali'!K$42,FALSE)</f>
        <v>1</v>
      </c>
      <c r="L30" s="7">
        <f>VLOOKUP($B30,'[1]Dati finali 2016'!$B$4:$O$40,'[1]Dati finali'!L$42,FALSE)</f>
        <v>6690.428715</v>
      </c>
    </row>
    <row r="31" spans="2:12" x14ac:dyDescent="0.35">
      <c r="B31" t="s">
        <v>33</v>
      </c>
      <c r="C31" s="14">
        <f>LN(VLOOKUP($B31,'[1]Dati finali 2016'!$B$4:$O$40,'[1]Dati finali'!$M$42,FALSE))</f>
        <v>-4.0745419349259206</v>
      </c>
      <c r="D31" s="2">
        <f>VLOOKUP($B31,'[1]Dati finali 2016'!$B$4:$O$40,'[1]Dati finali'!C$42,FALSE)</f>
        <v>0.42599999999999999</v>
      </c>
      <c r="E31" s="6">
        <f>VLOOKUP($B31,'[1]Dati finali 2016'!$B$4:$O$40,'[1]Dati finali'!D$42,FALSE)</f>
        <v>7520.1660249450188</v>
      </c>
      <c r="F31" s="5">
        <f>VLOOKUP($B31,'[1]Dati finali 2016'!$B$4:$O$40,'[1]Dati finali'!E$42,FALSE)</f>
        <v>0.17543859649122809</v>
      </c>
      <c r="G31" s="5">
        <f>VLOOKUP($B31,'[1]Dati finali 2016'!$B$4:$O$40,'[1]Dati finali'!G$42,FALSE)</f>
        <v>1.2719298245614037</v>
      </c>
      <c r="H31" s="2">
        <f>VLOOKUP($B31,'[1]Dati finali 2016'!$B$4:$O$40,'[1]Dati finali'!H$42,FALSE)</f>
        <v>0.56096439169139467</v>
      </c>
      <c r="I31" s="4">
        <f>VLOOKUP($B31,'[1]Dati finali 2016'!$B$4:$O$40,'[1]Dati finali'!I$42,FALSE)</f>
        <v>0.73738999999999999</v>
      </c>
      <c r="J31">
        <f>VLOOKUP($B31,'[1]Dati finali 2016'!$B$4:$O$40,'[1]Dati finali'!J$42,FALSE)</f>
        <v>56036.55668298059</v>
      </c>
      <c r="K31">
        <f>VLOOKUP($B31,'[1]Dati finali 2016'!$B$4:$O$40,'[1]Dati finali'!K$42,FALSE)</f>
        <v>16</v>
      </c>
      <c r="L31" s="7">
        <f>VLOOKUP($B31,'[1]Dati finali 2016'!$B$4:$O$40,'[1]Dati finali'!L$42,FALSE)</f>
        <v>5213.5373970000001</v>
      </c>
    </row>
    <row r="32" spans="2:12" x14ac:dyDescent="0.35">
      <c r="B32" t="s">
        <v>10</v>
      </c>
      <c r="C32" s="14">
        <f>LN(VLOOKUP($B32,'[1]Dati finali 2016'!$B$4:$O$40,'[1]Dati finali'!$M$42,FALSE))</f>
        <v>-4.0173835210859723</v>
      </c>
      <c r="D32" s="2">
        <f>VLOOKUP($B32,'[1]Dati finali 2016'!$B$4:$O$40,'[1]Dati finali'!C$42,FALSE)</f>
        <v>0.39100000000000001</v>
      </c>
      <c r="E32" s="6">
        <f>VLOOKUP($B32,'[1]Dati finali 2016'!$B$4:$O$40,'[1]Dati finali'!D$42,FALSE)</f>
        <v>5858.8015362874821</v>
      </c>
      <c r="F32" s="5">
        <f>VLOOKUP($B32,'[1]Dati finali 2016'!$B$4:$O$40,'[1]Dati finali'!E$42,FALSE)</f>
        <v>0.30859999999999999</v>
      </c>
      <c r="G32" s="5">
        <f>VLOOKUP($B32,'[1]Dati finali 2016'!$B$4:$O$40,'[1]Dati finali'!G$42,FALSE)</f>
        <v>1.3596491228070178</v>
      </c>
      <c r="H32" s="2">
        <f>VLOOKUP($B32,'[1]Dati finali 2016'!$B$4:$O$40,'[1]Dati finali'!H$42,FALSE)</f>
        <v>0.60297712418300653</v>
      </c>
      <c r="I32" s="4">
        <f>VLOOKUP($B32,'[1]Dati finali 2016'!$B$4:$O$40,'[1]Dati finali'!I$42,FALSE)</f>
        <v>0.87641999999999998</v>
      </c>
      <c r="J32">
        <f>VLOOKUP($B32,'[1]Dati finali 2016'!$B$4:$O$40,'[1]Dati finali'!J$42,FALSE)</f>
        <v>43007.907753431922</v>
      </c>
      <c r="K32">
        <f>VLOOKUP($B32,'[1]Dati finali 2016'!$B$4:$O$40,'[1]Dati finali'!K$42,FALSE)</f>
        <v>4</v>
      </c>
      <c r="L32" s="7">
        <f>VLOOKUP($B32,'[1]Dati finali 2016'!$B$4:$O$40,'[1]Dati finali'!L$42,FALSE)</f>
        <v>6183.3256810000003</v>
      </c>
    </row>
    <row r="33" spans="2:12" x14ac:dyDescent="0.35">
      <c r="B33" t="s">
        <v>32</v>
      </c>
      <c r="C33" s="14">
        <f>LN(VLOOKUP($B33,'[1]Dati finali 2016'!$B$4:$O$40,'[1]Dati finali'!$M$42,FALSE))</f>
        <v>-3.3242363405260273</v>
      </c>
      <c r="D33" s="2">
        <f>VLOOKUP($B33,'[1]Dati finali 2016'!$B$4:$O$40,'[1]Dati finali'!C$42,FALSE)</f>
        <v>0.41899999999999998</v>
      </c>
      <c r="E33" s="6">
        <f>VLOOKUP($B33,'[1]Dati finali 2016'!$B$4:$O$40,'[1]Dati finali'!D$42,FALSE)</f>
        <v>13480.14822439102</v>
      </c>
      <c r="F33" s="5">
        <f>VLOOKUP($B33,'[1]Dati finali 2016'!$B$4:$O$40,'[1]Dati finali'!E$42,FALSE)</f>
        <v>0.19280000000000003</v>
      </c>
      <c r="G33" s="5">
        <f>VLOOKUP($B33,'[1]Dati finali 2016'!$B$4:$O$40,'[1]Dati finali'!G$42,FALSE)</f>
        <v>1.2456140350877194</v>
      </c>
      <c r="H33" s="2">
        <f>VLOOKUP($B33,'[1]Dati finali 2016'!$B$4:$O$40,'[1]Dati finali'!H$42,FALSE)</f>
        <v>0.57096156310057655</v>
      </c>
      <c r="I33" s="4">
        <f>VLOOKUP($B33,'[1]Dati finali 2016'!$B$4:$O$40,'[1]Dati finali'!I$42,FALSE)</f>
        <v>0.86852000000000007</v>
      </c>
      <c r="J33">
        <f>VLOOKUP($B33,'[1]Dati finali 2016'!$B$4:$O$40,'[1]Dati finali'!J$42,FALSE)</f>
        <v>42898.731904136395</v>
      </c>
      <c r="K33">
        <f>VLOOKUP($B33,'[1]Dati finali 2016'!$B$4:$O$40,'[1]Dati finali'!K$42,FALSE)</f>
        <v>3</v>
      </c>
      <c r="L33" s="7">
        <f>VLOOKUP($B33,'[1]Dati finali 2016'!$B$4:$O$40,'[1]Dati finali'!L$42,FALSE)</f>
        <v>6588.63796</v>
      </c>
    </row>
    <row r="34" spans="2:12" x14ac:dyDescent="0.35">
      <c r="B34" t="s">
        <v>17</v>
      </c>
      <c r="C34" s="14">
        <f>LN(VLOOKUP($B34,'[1]Dati finali 2016'!$B$4:$O$40,'[1]Dati finali'!$M$42,FALSE))</f>
        <v>-2.7806208939370456</v>
      </c>
      <c r="D34" s="2">
        <f>VLOOKUP($B34,'[1]Dati finali 2016'!$B$4:$O$40,'[1]Dati finali'!C$42,FALSE)</f>
        <v>0.42499999999999999</v>
      </c>
      <c r="E34" s="6">
        <f>VLOOKUP($B34,'[1]Dati finali 2016'!$B$4:$O$40,'[1]Dati finali'!D$42,FALSE)</f>
        <v>53832.479091958725</v>
      </c>
      <c r="F34" s="5">
        <f>VLOOKUP($B34,'[1]Dati finali 2016'!$B$4:$O$40,'[1]Dati finali'!E$42,FALSE)</f>
        <v>0.13949999999999999</v>
      </c>
      <c r="G34" s="5">
        <f>VLOOKUP($B34,'[1]Dati finali 2016'!$B$4:$O$40,'[1]Dati finali'!G$42,FALSE)</f>
        <v>1.4824561403508774</v>
      </c>
      <c r="H34" s="2">
        <f>VLOOKUP($B34,'[1]Dati finali 2016'!$B$4:$O$40,'[1]Dati finali'!H$42,FALSE)</f>
        <v>0.99986000000000008</v>
      </c>
      <c r="I34" s="4">
        <f>VLOOKUP($B34,'[1]Dati finali 2016'!$B$4:$O$40,'[1]Dati finali'!I$42,FALSE)</f>
        <v>0.93735000000000002</v>
      </c>
      <c r="J34">
        <f>VLOOKUP($B34,'[1]Dati finali 2016'!$B$4:$O$40,'[1]Dati finali'!J$42,FALSE)</f>
        <v>44513.756997467557</v>
      </c>
      <c r="K34">
        <f>VLOOKUP($B34,'[1]Dati finali 2016'!$B$4:$O$40,'[1]Dati finali'!K$42,FALSE)</f>
        <v>2</v>
      </c>
      <c r="L34" s="7">
        <f>VLOOKUP($B34,'[1]Dati finali 2016'!$B$4:$O$40,'[1]Dati finali'!L$42,FALSE)</f>
        <v>7125.3528500000002</v>
      </c>
    </row>
    <row r="35" spans="2:12" x14ac:dyDescent="0.35">
      <c r="B35" t="s">
        <v>25</v>
      </c>
      <c r="C35" s="14">
        <f>LN(VLOOKUP($B35,'[1]Dati finali 2016'!$B$4:$O$40,'[1]Dati finali'!$M$42,FALSE))</f>
        <v>-1.2344320118106444</v>
      </c>
      <c r="D35" s="2">
        <f>VLOOKUP($B35,'[1]Dati finali 2016'!$B$4:$O$40,'[1]Dati finali'!C$42,FALSE)</f>
        <v>0.43200000000000005</v>
      </c>
      <c r="E35" s="6">
        <f>VLOOKUP($B35,'[1]Dati finali 2016'!$B$4:$O$40,'[1]Dati finali'!D$42,FALSE)</f>
        <v>22999.93459512827</v>
      </c>
      <c r="F35" s="5">
        <f>VLOOKUP($B35,'[1]Dati finali 2016'!$B$4:$O$40,'[1]Dati finali'!E$42,FALSE)</f>
        <v>0.15240000000000001</v>
      </c>
      <c r="G35" s="5">
        <f>VLOOKUP($B35,'[1]Dati finali 2016'!$B$4:$O$40,'[1]Dati finali'!G$42,FALSE)</f>
        <v>1.56140350877193</v>
      </c>
      <c r="H35" s="2">
        <f>VLOOKUP($B35,'[1]Dati finali 2016'!$B$4:$O$40,'[1]Dati finali'!H$42,FALSE)</f>
        <v>0.97569731543624161</v>
      </c>
      <c r="I35" s="4">
        <f>VLOOKUP($B35,'[1]Dati finali 2016'!$B$4:$O$40,'[1]Dati finali'!I$42,FALSE)</f>
        <v>0.81484999999999996</v>
      </c>
      <c r="J35">
        <f>VLOOKUP($B35,'[1]Dati finali 2016'!$B$4:$O$40,'[1]Dati finali'!J$42,FALSE)</f>
        <v>51586.307687129985</v>
      </c>
      <c r="K35">
        <f>VLOOKUP($B35,'[1]Dati finali 2016'!$B$4:$O$40,'[1]Dati finali'!K$42,FALSE)</f>
        <v>17</v>
      </c>
      <c r="L35" s="7">
        <f>VLOOKUP($B35,'[1]Dati finali 2016'!$B$4:$O$40,'[1]Dati finali'!L$42,FALSE)</f>
        <v>6653.4138949999997</v>
      </c>
    </row>
    <row r="41" spans="2:12" x14ac:dyDescent="0.35">
      <c r="B41" t="s">
        <v>46</v>
      </c>
    </row>
    <row r="42" spans="2:12" ht="15" thickBot="1" x14ac:dyDescent="0.4"/>
    <row r="43" spans="2:12" x14ac:dyDescent="0.35">
      <c r="B43" s="10" t="s">
        <v>47</v>
      </c>
      <c r="C43" s="10"/>
    </row>
    <row r="44" spans="2:12" x14ac:dyDescent="0.35">
      <c r="B44" t="s">
        <v>48</v>
      </c>
      <c r="C44">
        <v>0.81684491045369945</v>
      </c>
    </row>
    <row r="45" spans="2:12" x14ac:dyDescent="0.35">
      <c r="B45" t="s">
        <v>49</v>
      </c>
      <c r="C45">
        <v>0.66723560773411228</v>
      </c>
    </row>
    <row r="46" spans="2:12" x14ac:dyDescent="0.35">
      <c r="B46" t="s">
        <v>50</v>
      </c>
      <c r="C46">
        <v>0.53110471998897635</v>
      </c>
    </row>
    <row r="47" spans="2:12" x14ac:dyDescent="0.35">
      <c r="B47" t="s">
        <v>51</v>
      </c>
      <c r="C47">
        <v>0.84996015541866277</v>
      </c>
    </row>
    <row r="48" spans="2:12" ht="15" thickBot="1" x14ac:dyDescent="0.4">
      <c r="B48" s="8" t="s">
        <v>52</v>
      </c>
      <c r="C48" s="8">
        <v>32</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9</v>
      </c>
      <c r="D52">
        <v>31.868541071870474</v>
      </c>
      <c r="E52">
        <v>3.5409490079856081</v>
      </c>
      <c r="F52">
        <v>4.9014269926991876</v>
      </c>
      <c r="G52">
        <v>1.1247067354350074E-3</v>
      </c>
    </row>
    <row r="53" spans="2:10" x14ac:dyDescent="0.35">
      <c r="B53" t="s">
        <v>55</v>
      </c>
      <c r="C53">
        <v>22</v>
      </c>
      <c r="D53">
        <v>15.89350984758498</v>
      </c>
      <c r="E53">
        <v>0.7224322657993173</v>
      </c>
    </row>
    <row r="54" spans="2:10" ht="15" thickBot="1" x14ac:dyDescent="0.4">
      <c r="B54" s="8" t="s">
        <v>56</v>
      </c>
      <c r="C54" s="8">
        <v>31</v>
      </c>
      <c r="D54" s="8">
        <v>47.762050919455454</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-12.232633730908505</v>
      </c>
      <c r="D57">
        <v>1.725012521673527</v>
      </c>
      <c r="E57">
        <v>-7.0913303974402293</v>
      </c>
      <c r="F57">
        <v>4.1112634344914147E-7</v>
      </c>
      <c r="G57">
        <v>-15.810090741404442</v>
      </c>
      <c r="H57">
        <v>-8.6551767204125678</v>
      </c>
      <c r="I57">
        <v>-15.810090741404442</v>
      </c>
      <c r="J57">
        <v>-8.6551767204125678</v>
      </c>
    </row>
    <row r="58" spans="2:10" x14ac:dyDescent="0.35">
      <c r="B58" t="s">
        <v>35</v>
      </c>
      <c r="C58">
        <v>2.7208213127258132</v>
      </c>
      <c r="D58">
        <v>1.9361842038129189</v>
      </c>
      <c r="E58">
        <v>1.4052492047852223</v>
      </c>
      <c r="F58">
        <v>0.1739116862292473</v>
      </c>
      <c r="G58">
        <v>-1.2945789620629986</v>
      </c>
      <c r="H58">
        <v>6.736221587514625</v>
      </c>
      <c r="I58">
        <v>-1.2945789620629986</v>
      </c>
      <c r="J58">
        <v>6.736221587514625</v>
      </c>
    </row>
    <row r="59" spans="2:10" x14ac:dyDescent="0.35">
      <c r="B59" t="s">
        <v>36</v>
      </c>
      <c r="C59">
        <v>-8.1841558083171403E-6</v>
      </c>
      <c r="D59">
        <v>2.7781422292871987E-5</v>
      </c>
      <c r="E59">
        <v>-0.29459095801646512</v>
      </c>
      <c r="F59">
        <v>0.77106822038022316</v>
      </c>
      <c r="G59">
        <v>-6.5799299289572859E-5</v>
      </c>
      <c r="H59">
        <v>4.9430987672938585E-5</v>
      </c>
      <c r="I59">
        <v>-6.5799299289572859E-5</v>
      </c>
      <c r="J59">
        <v>4.9430987672938585E-5</v>
      </c>
    </row>
    <row r="60" spans="2:10" x14ac:dyDescent="0.35">
      <c r="B60" t="s">
        <v>37</v>
      </c>
      <c r="C60">
        <v>-2.5255194661389919</v>
      </c>
      <c r="D60">
        <v>3.5898993092711042</v>
      </c>
      <c r="E60">
        <v>-0.70350704812714515</v>
      </c>
      <c r="F60">
        <v>0.48911911790458218</v>
      </c>
      <c r="G60">
        <v>-9.9705149601235998</v>
      </c>
      <c r="H60">
        <v>4.9194760278456169</v>
      </c>
      <c r="I60">
        <v>-9.9705149601235998</v>
      </c>
      <c r="J60">
        <v>4.9194760278456169</v>
      </c>
    </row>
    <row r="61" spans="2:10" x14ac:dyDescent="0.35">
      <c r="B61" t="s">
        <v>39</v>
      </c>
      <c r="C61">
        <v>2.1988784643778612</v>
      </c>
      <c r="D61">
        <v>1.0089744712365996</v>
      </c>
      <c r="E61">
        <v>2.179320217768161</v>
      </c>
      <c r="F61" s="17">
        <v>4.0296660500916945E-2</v>
      </c>
      <c r="G61">
        <v>0.10639348227757228</v>
      </c>
      <c r="H61">
        <v>4.29136344647815</v>
      </c>
      <c r="I61">
        <v>0.10639348227757228</v>
      </c>
      <c r="J61">
        <v>4.29136344647815</v>
      </c>
    </row>
    <row r="62" spans="2:10" x14ac:dyDescent="0.35">
      <c r="B62" t="s">
        <v>40</v>
      </c>
      <c r="C62">
        <v>2.5015016911370029</v>
      </c>
      <c r="D62">
        <v>0.9100590660465272</v>
      </c>
      <c r="E62">
        <v>2.748724543785944</v>
      </c>
      <c r="F62" s="17">
        <v>1.1720170539285936E-2</v>
      </c>
      <c r="G62">
        <v>0.61415470386121918</v>
      </c>
      <c r="H62">
        <v>4.3888486784127867</v>
      </c>
      <c r="I62">
        <v>0.61415470386121918</v>
      </c>
      <c r="J62">
        <v>4.3888486784127867</v>
      </c>
    </row>
    <row r="63" spans="2:10" x14ac:dyDescent="0.35">
      <c r="B63" t="s">
        <v>41</v>
      </c>
      <c r="C63">
        <v>1.4717143658253427</v>
      </c>
      <c r="D63">
        <v>1.6971383989274191</v>
      </c>
      <c r="E63">
        <v>0.86717404235002693</v>
      </c>
      <c r="F63">
        <v>0.39520691204076386</v>
      </c>
      <c r="G63">
        <v>-2.0479352522159902</v>
      </c>
      <c r="H63">
        <v>4.9913639838666759</v>
      </c>
      <c r="I63">
        <v>-2.0479352522159902</v>
      </c>
      <c r="J63">
        <v>4.9913639838666759</v>
      </c>
    </row>
    <row r="64" spans="2:10" x14ac:dyDescent="0.35">
      <c r="B64" t="s">
        <v>42</v>
      </c>
      <c r="C64">
        <v>1.5999291292492535E-5</v>
      </c>
      <c r="D64">
        <v>1.3533071149263263E-5</v>
      </c>
      <c r="E64">
        <v>1.1822365460159081</v>
      </c>
      <c r="F64">
        <v>0.24973267091345763</v>
      </c>
      <c r="G64">
        <v>-1.2066580489993529E-5</v>
      </c>
      <c r="H64">
        <v>4.4065163074978603E-5</v>
      </c>
      <c r="I64">
        <v>-1.2066580489993529E-5</v>
      </c>
      <c r="J64">
        <v>4.4065163074978603E-5</v>
      </c>
    </row>
    <row r="65" spans="2:10" x14ac:dyDescent="0.35">
      <c r="B65" t="s">
        <v>43</v>
      </c>
      <c r="C65">
        <v>2.1676287006788728E-2</v>
      </c>
      <c r="D65">
        <v>8.5550467709454639E-3</v>
      </c>
      <c r="E65">
        <v>2.5337426652540866</v>
      </c>
      <c r="F65" s="17">
        <v>1.8916806979961235E-2</v>
      </c>
      <c r="G65">
        <v>3.9342059138656287E-3</v>
      </c>
      <c r="H65">
        <v>3.9418368099711831E-2</v>
      </c>
      <c r="I65">
        <v>3.9342059138656287E-3</v>
      </c>
      <c r="J65">
        <v>3.9418368099711831E-2</v>
      </c>
    </row>
    <row r="66" spans="2:10" ht="15" thickBot="1" x14ac:dyDescent="0.4">
      <c r="B66" s="8" t="s">
        <v>45</v>
      </c>
      <c r="C66" s="8">
        <v>2.1861809342788361E-4</v>
      </c>
      <c r="D66" s="8">
        <v>2.2369468970539932E-4</v>
      </c>
      <c r="E66" s="8">
        <v>0.97730569159151037</v>
      </c>
      <c r="F66" s="8">
        <v>0.33904294878353192</v>
      </c>
      <c r="G66" s="8">
        <v>-2.4529629898529197E-4</v>
      </c>
      <c r="H66" s="8">
        <v>6.8253248584105924E-4</v>
      </c>
      <c r="I66" s="8">
        <v>-2.4529629898529197E-4</v>
      </c>
      <c r="J66" s="8">
        <v>6.8253248584105924E-4</v>
      </c>
    </row>
    <row r="70" spans="2:10" x14ac:dyDescent="0.35">
      <c r="B70" t="s">
        <v>70</v>
      </c>
    </row>
    <row r="71" spans="2:10" ht="15" thickBot="1" x14ac:dyDescent="0.4"/>
    <row r="72" spans="2:10" x14ac:dyDescent="0.35">
      <c r="B72" s="9" t="s">
        <v>71</v>
      </c>
      <c r="C72" s="9" t="s">
        <v>77</v>
      </c>
      <c r="D72" s="9" t="s">
        <v>73</v>
      </c>
    </row>
    <row r="73" spans="2:10" x14ac:dyDescent="0.35">
      <c r="B73">
        <v>1</v>
      </c>
      <c r="C73">
        <v>-6.0822596234262134</v>
      </c>
      <c r="D73">
        <v>-0.13234847499597802</v>
      </c>
    </row>
    <row r="74" spans="2:10" x14ac:dyDescent="0.35">
      <c r="B74">
        <v>2</v>
      </c>
      <c r="C74">
        <v>-5.9664981263144972</v>
      </c>
      <c r="D74">
        <v>-0.24810997210769425</v>
      </c>
    </row>
    <row r="75" spans="2:10" x14ac:dyDescent="0.35">
      <c r="B75">
        <v>3</v>
      </c>
      <c r="C75">
        <v>-5.0955487257289676</v>
      </c>
      <c r="D75">
        <v>-1.1190593726932239</v>
      </c>
    </row>
    <row r="76" spans="2:10" x14ac:dyDescent="0.35">
      <c r="B76">
        <v>4</v>
      </c>
      <c r="C76">
        <v>-4.7790457338609462</v>
      </c>
      <c r="D76">
        <v>-0.7424151840012998</v>
      </c>
    </row>
    <row r="77" spans="2:10" x14ac:dyDescent="0.35">
      <c r="B77">
        <v>5</v>
      </c>
      <c r="C77">
        <v>-5.8716628380398781</v>
      </c>
      <c r="D77">
        <v>-0.34294526038231332</v>
      </c>
    </row>
    <row r="78" spans="2:10" x14ac:dyDescent="0.35">
      <c r="B78">
        <v>6</v>
      </c>
      <c r="C78">
        <v>-5.9146966276652293</v>
      </c>
      <c r="D78">
        <v>-0.99305865131690751</v>
      </c>
    </row>
    <row r="79" spans="2:10" x14ac:dyDescent="0.35">
      <c r="B79">
        <v>7</v>
      </c>
      <c r="C79">
        <v>-5.9530684517113741</v>
      </c>
      <c r="D79">
        <v>-0.95468682727076271</v>
      </c>
    </row>
    <row r="80" spans="2:10" x14ac:dyDescent="0.35">
      <c r="B80">
        <v>8</v>
      </c>
      <c r="C80">
        <v>-4.4786460905554222</v>
      </c>
      <c r="D80">
        <v>-0.63734971919866013</v>
      </c>
    </row>
    <row r="81" spans="2:4" x14ac:dyDescent="0.35">
      <c r="B81">
        <v>9</v>
      </c>
      <c r="C81">
        <v>-4.9314604442923233</v>
      </c>
      <c r="D81">
        <v>-0.87768254602170437</v>
      </c>
    </row>
    <row r="82" spans="2:4" x14ac:dyDescent="0.35">
      <c r="B82">
        <v>10</v>
      </c>
      <c r="C82">
        <v>-5.6710855586235098</v>
      </c>
      <c r="D82">
        <v>-0.13805743169051787</v>
      </c>
    </row>
    <row r="83" spans="2:4" x14ac:dyDescent="0.35">
      <c r="B83">
        <v>11</v>
      </c>
      <c r="C83">
        <v>-5.7479868578444631</v>
      </c>
      <c r="D83">
        <v>0.22652593998221704</v>
      </c>
    </row>
    <row r="84" spans="2:4" x14ac:dyDescent="0.35">
      <c r="B84">
        <v>12</v>
      </c>
      <c r="C84">
        <v>-4.7089693052204202</v>
      </c>
      <c r="D84">
        <v>-0.58934806132761608</v>
      </c>
    </row>
    <row r="85" spans="2:4" x14ac:dyDescent="0.35">
      <c r="B85">
        <v>13</v>
      </c>
      <c r="C85">
        <v>-6.0197238229035328</v>
      </c>
      <c r="D85">
        <v>0.49826290504128679</v>
      </c>
    </row>
    <row r="86" spans="2:4" x14ac:dyDescent="0.35">
      <c r="B86">
        <v>14</v>
      </c>
      <c r="C86">
        <v>-6.1879104479711282</v>
      </c>
      <c r="D86">
        <v>0.37876745765710051</v>
      </c>
    </row>
    <row r="87" spans="2:4" x14ac:dyDescent="0.35">
      <c r="B87">
        <v>15</v>
      </c>
      <c r="C87">
        <v>-5.3818632593362796</v>
      </c>
      <c r="D87">
        <v>8.3545892788243314E-2</v>
      </c>
    </row>
    <row r="88" spans="2:4" x14ac:dyDescent="0.35">
      <c r="B88">
        <v>16</v>
      </c>
      <c r="C88">
        <v>-4.3755161345929494</v>
      </c>
      <c r="D88">
        <v>-0.4527976027093521</v>
      </c>
    </row>
    <row r="89" spans="2:4" x14ac:dyDescent="0.35">
      <c r="B89">
        <v>17</v>
      </c>
      <c r="C89">
        <v>-6.0983785352272628</v>
      </c>
      <c r="D89">
        <v>1.3878478335813451</v>
      </c>
    </row>
    <row r="90" spans="2:4" x14ac:dyDescent="0.35">
      <c r="B90">
        <v>18</v>
      </c>
      <c r="C90">
        <v>-4.4796528783176708</v>
      </c>
      <c r="D90">
        <v>-1.017115426954204</v>
      </c>
    </row>
    <row r="91" spans="2:4" x14ac:dyDescent="0.35">
      <c r="B91">
        <v>19</v>
      </c>
      <c r="C91">
        <v>-5.1077713364161603</v>
      </c>
      <c r="D91">
        <v>0.14592620648933696</v>
      </c>
    </row>
    <row r="92" spans="2:4" x14ac:dyDescent="0.35">
      <c r="B92">
        <v>20</v>
      </c>
      <c r="C92">
        <v>-5.4832546554423418</v>
      </c>
      <c r="D92">
        <v>1.2835495775624146</v>
      </c>
    </row>
    <row r="93" spans="2:4" x14ac:dyDescent="0.35">
      <c r="B93">
        <v>21</v>
      </c>
      <c r="C93">
        <v>-4.4924648854794498</v>
      </c>
      <c r="D93">
        <v>-0.62353092427463253</v>
      </c>
    </row>
    <row r="94" spans="2:4" x14ac:dyDescent="0.35">
      <c r="B94">
        <v>22</v>
      </c>
      <c r="C94">
        <v>-4.8268889683933116</v>
      </c>
      <c r="D94">
        <v>0.62718389051338441</v>
      </c>
    </row>
    <row r="95" spans="2:4" x14ac:dyDescent="0.35">
      <c r="B95">
        <v>23</v>
      </c>
      <c r="C95">
        <v>-5.4312780864117327</v>
      </c>
      <c r="D95">
        <v>0.72074738476581501</v>
      </c>
    </row>
    <row r="96" spans="2:4" x14ac:dyDescent="0.35">
      <c r="B96">
        <v>24</v>
      </c>
      <c r="C96">
        <v>-4.6235042458331232</v>
      </c>
      <c r="D96">
        <v>0.48833768909076714</v>
      </c>
    </row>
    <row r="97" spans="2:4" x14ac:dyDescent="0.35">
      <c r="B97">
        <v>25</v>
      </c>
      <c r="C97">
        <v>-5.3196313583421304</v>
      </c>
      <c r="D97">
        <v>0.97682543682152989</v>
      </c>
    </row>
    <row r="98" spans="2:4" x14ac:dyDescent="0.35">
      <c r="B98">
        <v>26</v>
      </c>
      <c r="C98">
        <v>-4.0426163358861924</v>
      </c>
      <c r="D98">
        <v>1.229205619126156</v>
      </c>
    </row>
    <row r="99" spans="2:4" x14ac:dyDescent="0.35">
      <c r="B99">
        <v>27</v>
      </c>
      <c r="C99">
        <v>-4.3076238466844723</v>
      </c>
      <c r="D99">
        <v>-0.11522478250966461</v>
      </c>
    </row>
    <row r="100" spans="2:4" x14ac:dyDescent="0.35">
      <c r="B100">
        <v>28</v>
      </c>
      <c r="C100">
        <v>-3.9097443313079712</v>
      </c>
      <c r="D100">
        <v>-0.16479760361794948</v>
      </c>
    </row>
    <row r="101" spans="2:4" x14ac:dyDescent="0.35">
      <c r="B101">
        <v>29</v>
      </c>
      <c r="C101">
        <v>-4.0816378104193767</v>
      </c>
      <c r="D101">
        <v>6.425428933340438E-2</v>
      </c>
    </row>
    <row r="102" spans="2:4" x14ac:dyDescent="0.35">
      <c r="B102">
        <v>30</v>
      </c>
      <c r="C102">
        <v>-4.0526511960425049</v>
      </c>
      <c r="D102">
        <v>0.72841485551647756</v>
      </c>
    </row>
    <row r="103" spans="2:4" x14ac:dyDescent="0.35">
      <c r="B103">
        <v>31</v>
      </c>
      <c r="C103">
        <v>-2.415492018046868</v>
      </c>
      <c r="D103">
        <v>-0.36512887589017762</v>
      </c>
    </row>
    <row r="104" spans="2:4" ht="15" thickBot="1" x14ac:dyDescent="0.4">
      <c r="B104" s="8">
        <v>32</v>
      </c>
      <c r="C104" s="8">
        <v>-1.9086937505037365</v>
      </c>
      <c r="D104" s="8">
        <v>0.67426173869309203</v>
      </c>
    </row>
  </sheetData>
  <conditionalFormatting sqref="B4:C35">
    <cfRule type="cellIs" dxfId="1" priority="1" operator="equal">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9C314-C42A-476B-86B4-58CE84E07EEB}">
  <dimension ref="B3:M108"/>
  <sheetViews>
    <sheetView topLeftCell="A47" zoomScale="95" zoomScaleNormal="80" workbookViewId="0">
      <selection activeCell="F39" sqref="F39"/>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3" spans="2:13" ht="48" x14ac:dyDescent="0.35">
      <c r="C3" s="1" t="s">
        <v>76</v>
      </c>
      <c r="D3" s="1" t="s">
        <v>35</v>
      </c>
      <c r="E3" s="1" t="s">
        <v>36</v>
      </c>
      <c r="F3" s="1" t="s">
        <v>37</v>
      </c>
      <c r="G3" s="1" t="s">
        <v>38</v>
      </c>
      <c r="H3" s="1" t="s">
        <v>39</v>
      </c>
      <c r="I3" s="1" t="s">
        <v>40</v>
      </c>
      <c r="J3" s="1" t="s">
        <v>41</v>
      </c>
      <c r="K3" s="1" t="s">
        <v>42</v>
      </c>
      <c r="L3" s="1" t="s">
        <v>43</v>
      </c>
      <c r="M3" s="1" t="s">
        <v>45</v>
      </c>
    </row>
    <row r="4" spans="2:13" x14ac:dyDescent="0.35">
      <c r="B4" t="s">
        <v>9</v>
      </c>
      <c r="C4" s="14">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2">
        <f>VLOOKUP($B4,'[1]Dati finali'!$B$4:$O$40,'[1]Dati finali'!H$42,FALSE)</f>
        <v>0.1126530612244898</v>
      </c>
      <c r="J4" s="4">
        <f>VLOOKUP($B4,'[1]Dati finali'!$B$4:$O$40,'[1]Dati finali'!I$42,FALSE)</f>
        <v>0.73675000000000002</v>
      </c>
      <c r="K4">
        <f>VLOOKUP($B4,'[1]Dati finali'!$B$4:$O$40,'[1]Dati finali'!J$42,FALSE)</f>
        <v>31866.010828482387</v>
      </c>
      <c r="L4">
        <f>VLOOKUP($B4,'[1]Dati finali'!$B$4:$O$40,'[1]Dati finali'!K$42,FALSE)</f>
        <v>27</v>
      </c>
      <c r="M4" s="7">
        <f>VLOOKUP($B4,'[1]Dati finali'!$B$4:$O$40,'[1]Dati finali'!L$42,FALSE)</f>
        <v>5561.476705</v>
      </c>
    </row>
    <row r="5" spans="2:13" x14ac:dyDescent="0.35">
      <c r="B5" t="s">
        <v>11</v>
      </c>
      <c r="C5" s="14">
        <f>LN(VLOOKUP($B5,'[1]Dati finali'!$B$4:$O$40,'[1]Dati finali'!$M$42,FALSE))</f>
        <v>-6.2146080984221914</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finali'!F$42,FALSE)</f>
        <v>15.12585214777892</v>
      </c>
      <c r="H5" s="5">
        <f>VLOOKUP($B5,'[1]Dati finali'!$B$4:$O$40,'[1]Dati finali'!G$42,FALSE)</f>
        <v>1</v>
      </c>
      <c r="I5" s="2">
        <f>VLOOKUP($B5,'[1]Dati finali'!$B$4:$O$40,'[1]Dati finali'!H$42,FALSE)</f>
        <v>0.12391056910569105</v>
      </c>
      <c r="J5" s="4">
        <f>VLOOKUP($B5,'[1]Dati finali'!$B$4:$O$40,'[1]Dati finali'!I$42,FALSE)</f>
        <v>0.68716999999999995</v>
      </c>
      <c r="K5">
        <f>VLOOKUP($B5,'[1]Dati finali'!$B$4:$O$40,'[1]Dati finali'!J$42,FALSE)</f>
        <v>27843.887608341538</v>
      </c>
      <c r="L5">
        <f>VLOOKUP($B5,'[1]Dati finali'!$B$4:$O$40,'[1]Dati finali'!K$42,FALSE)</f>
        <v>8</v>
      </c>
      <c r="M5" s="7">
        <f>VLOOKUP($B5,'[1]Dati finali'!$B$4:$O$40,'[1]Dati finali'!L$42,FALSE)</f>
        <v>6592.3394420000004</v>
      </c>
    </row>
    <row r="6" spans="2:13" x14ac:dyDescent="0.35">
      <c r="B6" t="s">
        <v>15</v>
      </c>
      <c r="C6" s="14">
        <f>LN(VLOOKUP($B6,'[1]Dati finali'!$B$4:$O$40,'[1]Dati finali'!$M$42,FALSE))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finali'!F$42,FALSE)</f>
        <v>6.8102102076807478</v>
      </c>
      <c r="H6" s="5">
        <f>VLOOKUP($B6,'[1]Dati finali'!$B$4:$O$40,'[1]Dati finali'!G$42,FALSE)</f>
        <v>1.3508771929824563</v>
      </c>
      <c r="I6" s="2">
        <f>VLOOKUP($B6,'[1]Dati finali'!$B$4:$O$40,'[1]Dati finali'!H$42,FALSE)</f>
        <v>0.28974708171206226</v>
      </c>
      <c r="J6" s="4">
        <f>VLOOKUP($B6,'[1]Dati finali'!$B$4:$O$40,'[1]Dati finali'!I$42,FALSE)</f>
        <v>0.78724000000000005</v>
      </c>
      <c r="K6">
        <f>VLOOKUP($B6,'[1]Dati finali'!$B$4:$O$40,'[1]Dati finali'!J$42,FALSE)</f>
        <v>24212.197302170782</v>
      </c>
      <c r="L6">
        <f>VLOOKUP($B6,'[1]Dati finali'!$B$4:$O$40,'[1]Dati finali'!K$42,FALSE)</f>
        <v>21</v>
      </c>
      <c r="M6" s="7">
        <f>VLOOKUP($B6,'[1]Dati finali'!$B$4:$O$40,'[1]Dati finali'!L$42,FALSE)</f>
        <v>4215.9879979999996</v>
      </c>
    </row>
    <row r="7" spans="2:13" x14ac:dyDescent="0.35">
      <c r="B7" t="s">
        <v>19</v>
      </c>
      <c r="C7" s="14">
        <f>LN(VLOOKUP($B7,'[1]Dati finali'!$B$4:$O$40,'[1]Dati finali'!$M$42,FALSE))</f>
        <v>-6.2146080984221914</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finali'!F$42,FALSE)</f>
        <v>5.9881199260780429</v>
      </c>
      <c r="H7" s="5">
        <f>VLOOKUP($B7,'[1]Dati finali'!$B$4:$O$40,'[1]Dati finali'!G$42,FALSE)</f>
        <v>1.4122807017543861</v>
      </c>
      <c r="I7" s="2">
        <f>VLOOKUP($B7,'[1]Dati finali'!$B$4:$O$40,'[1]Dati finali'!H$42,FALSE)</f>
        <v>0.37279399585921325</v>
      </c>
      <c r="J7" s="4">
        <f>VLOOKUP($B7,'[1]Dati finali'!$B$4:$O$40,'[1]Dati finali'!I$42,FALSE)</f>
        <v>0.70144000000000006</v>
      </c>
      <c r="K7">
        <f>VLOOKUP($B7,'[1]Dati finali'!$B$4:$O$40,'[1]Dati finali'!J$42,FALSE)</f>
        <v>34585.035786649052</v>
      </c>
      <c r="L7">
        <f>VLOOKUP($B7,'[1]Dati finali'!$B$4:$O$40,'[1]Dati finali'!K$42,FALSE)</f>
        <v>29</v>
      </c>
      <c r="M7" s="7">
        <f>VLOOKUP($B7,'[1]Dati finali'!$B$4:$O$40,'[1]Dati finali'!L$42,FALSE)</f>
        <v>4652.762874</v>
      </c>
    </row>
    <row r="8" spans="2:13" x14ac:dyDescent="0.35">
      <c r="B8" t="s">
        <v>26</v>
      </c>
      <c r="C8" s="14">
        <f>LN(VLOOKUP($B8,'[1]Dati finali'!$B$4:$O$40,'[1]Dati finali'!$M$42,FALSE))</f>
        <v>-6.2146080984221914</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finali'!F$42,FALSE)</f>
        <v>8.5564162387120248</v>
      </c>
      <c r="H8" s="5">
        <f>VLOOKUP($B8,'[1]Dati finali'!$B$4:$O$40,'[1]Dati finali'!G$42,FALSE)</f>
        <v>0.93859649122807032</v>
      </c>
      <c r="I8" s="2">
        <f>VLOOKUP($B8,'[1]Dati finali'!$B$4:$O$40,'[1]Dati finali'!H$42,FALSE)</f>
        <v>0.13689675870348139</v>
      </c>
      <c r="J8" s="4">
        <f>VLOOKUP($B8,'[1]Dati finali'!$B$4:$O$40,'[1]Dati finali'!I$42,FALSE)</f>
        <v>0.60104999999999997</v>
      </c>
      <c r="K8">
        <f>VLOOKUP($B8,'[1]Dati finali'!$B$4:$O$40,'[1]Dati finali'!J$42,FALSE)</f>
        <v>25545.694362817598</v>
      </c>
      <c r="L8">
        <f>VLOOKUP($B8,'[1]Dati finali'!$B$4:$O$40,'[1]Dati finali'!K$42,FALSE)</f>
        <v>38</v>
      </c>
      <c r="M8" s="7">
        <f>VLOOKUP($B8,'[1]Dati finali'!$B$4:$O$40,'[1]Dati finali'!L$42,FALSE)</f>
        <v>5798.3715529999999</v>
      </c>
    </row>
    <row r="9" spans="2:13" x14ac:dyDescent="0.35">
      <c r="B9" t="s">
        <v>21</v>
      </c>
      <c r="C9" s="14">
        <f>LN(VLOOKUP($B9,'[1]Dati finali'!$B$4:$O$40,'[1]Dati finali'!$M$42,FALSE))</f>
        <v>-5.8091429903140277</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finali'!F$42,FALSE)</f>
        <v>4.6340912369905238</v>
      </c>
      <c r="H9" s="5">
        <f>VLOOKUP($B9,'[1]Dati finali'!$B$4:$O$40,'[1]Dati finali'!G$42,FALSE)</f>
        <v>1.0175438596491229</v>
      </c>
      <c r="I9" s="2">
        <f>VLOOKUP($B9,'[1]Dati finali'!$B$4:$O$40,'[1]Dati finali'!H$42,FALSE)</f>
        <v>0.48558139534883721</v>
      </c>
      <c r="J9" s="4">
        <f>VLOOKUP($B9,'[1]Dati finali'!$B$4:$O$40,'[1]Dati finali'!I$42,FALSE)</f>
        <v>0.67516000000000009</v>
      </c>
      <c r="K9">
        <f>VLOOKUP($B9,'[1]Dati finali'!$B$4:$O$40,'[1]Dati finali'!J$42,FALSE)</f>
        <v>28945.214455971793</v>
      </c>
      <c r="L9">
        <f>VLOOKUP($B9,'[1]Dati finali'!$B$4:$O$40,'[1]Dati finali'!K$42,FALSE)</f>
        <v>23</v>
      </c>
      <c r="M9" s="7">
        <f>VLOOKUP($B9,'[1]Dati finali'!$B$4:$O$40,'[1]Dati finali'!L$42,FALSE)</f>
        <v>6066.7289979999996</v>
      </c>
    </row>
    <row r="10" spans="2:13" x14ac:dyDescent="0.35">
      <c r="B10" t="s">
        <v>28</v>
      </c>
      <c r="C10" s="14">
        <f>LN(VLOOKUP($B10,'[1]Dati finali'!$B$4:$O$40,'[1]Dati finali'!$M$42,FALSE))</f>
        <v>-5.8091429903140277</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finali'!F$42,FALSE)</f>
        <v>4.0649553393803624</v>
      </c>
      <c r="H10" s="5">
        <f>VLOOKUP($B10,'[1]Dati finali'!$B$4:$O$40,'[1]Dati finali'!G$42,FALSE)</f>
        <v>1.0175438596491229</v>
      </c>
      <c r="I10" s="2">
        <f>VLOOKUP($B10,'[1]Dati finali'!$B$4:$O$40,'[1]Dati finali'!H$42,FALSE)</f>
        <v>0.41427188940092169</v>
      </c>
      <c r="J10" s="4">
        <f>VLOOKUP($B10,'[1]Dati finali'!$B$4:$O$40,'[1]Dati finali'!I$42,FALSE)</f>
        <v>0.53935999999999995</v>
      </c>
      <c r="K10">
        <f>VLOOKUP($B10,'[1]Dati finali'!$B$4:$O$40,'[1]Dati finali'!J$42,FALSE)</f>
        <v>23383.132051156193</v>
      </c>
      <c r="L10">
        <f>VLOOKUP($B10,'[1]Dati finali'!$B$4:$O$40,'[1]Dati finali'!K$42,FALSE)</f>
        <v>34</v>
      </c>
      <c r="M10" s="7">
        <f>VLOOKUP($B10,'[1]Dati finali'!$B$4:$O$40,'[1]Dati finali'!L$42,FALSE)</f>
        <v>4935.9262470000003</v>
      </c>
    </row>
    <row r="11" spans="2:13" x14ac:dyDescent="0.35">
      <c r="B11" t="s">
        <v>7</v>
      </c>
      <c r="C11" s="14">
        <f>LN(VLOOKUP($B11,'[1]Dati finali'!$B$4:$O$40,'[1]Dati finali'!$M$42,FALSE))</f>
        <v>-5.521460917862246</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finali'!F$42,FALSE)</f>
        <v>6.9264885622573331</v>
      </c>
      <c r="H11" s="5">
        <f>VLOOKUP($B11,'[1]Dati finali'!$B$4:$O$40,'[1]Dati finali'!G$42,FALSE)</f>
        <v>0.97368421052631593</v>
      </c>
      <c r="I11" s="2">
        <f>VLOOKUP($B11,'[1]Dati finali'!$B$4:$O$40,'[1]Dati finali'!H$42,FALSE)</f>
        <v>0.15651982378854626</v>
      </c>
      <c r="J11" s="4">
        <f>VLOOKUP($B11,'[1]Dati finali'!$B$4:$O$40,'[1]Dati finali'!I$42,FALSE)</f>
        <v>0.74668999999999996</v>
      </c>
      <c r="K11">
        <f>VLOOKUP($B11,'[1]Dati finali'!$B$4:$O$40,'[1]Dati finali'!J$42,FALSE)</f>
        <v>18375.433481661283</v>
      </c>
      <c r="L11">
        <f>VLOOKUP($B11,'[1]Dati finali'!$B$4:$O$40,'[1]Dati finali'!K$42,FALSE)</f>
        <v>33</v>
      </c>
      <c r="M11" s="7">
        <f>VLOOKUP($B11,'[1]Dati finali'!$B$4:$O$40,'[1]Dati finali'!L$42,FALSE)</f>
        <v>4747.1506650000001</v>
      </c>
    </row>
    <row r="12" spans="2:13" x14ac:dyDescent="0.35">
      <c r="B12" t="s">
        <v>23</v>
      </c>
      <c r="C12" s="14">
        <f>LN(VLOOKUP($B12,'[1]Dati finali'!$B$4:$O$40,'[1]Dati finali'!$M$42,FALSE))</f>
        <v>-5.521460917862246</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finali'!F$42,FALSE)</f>
        <v>3.352791671985794</v>
      </c>
      <c r="H12" s="5">
        <f>VLOOKUP($B12,'[1]Dati finali'!$B$4:$O$40,'[1]Dati finali'!G$42,FALSE)</f>
        <v>1.192982456140351</v>
      </c>
      <c r="I12" s="2">
        <f>VLOOKUP($B12,'[1]Dati finali'!$B$4:$O$40,'[1]Dati finali'!H$42,FALSE)</f>
        <v>0.16675000000000001</v>
      </c>
      <c r="J12" s="4">
        <f>VLOOKUP($B12,'[1]Dati finali'!$B$4:$O$40,'[1]Dati finali'!I$42,FALSE)</f>
        <v>0.94546000000000008</v>
      </c>
      <c r="K12">
        <f>VLOOKUP($B12,'[1]Dati finali'!$B$4:$O$40,'[1]Dati finali'!J$42,FALSE)</f>
        <v>35994.860216078843</v>
      </c>
      <c r="L12">
        <f>VLOOKUP($B12,'[1]Dati finali'!$B$4:$O$40,'[1]Dati finali'!K$42,FALSE)</f>
        <v>9</v>
      </c>
      <c r="M12" s="7">
        <f>VLOOKUP($B12,'[1]Dati finali'!$B$4:$O$40,'[1]Dati finali'!L$42,FALSE)</f>
        <v>3986.496114</v>
      </c>
    </row>
    <row r="13" spans="2:13" x14ac:dyDescent="0.35">
      <c r="B13" t="s">
        <v>29</v>
      </c>
      <c r="C13" s="14">
        <f>LN(VLOOKUP($B13,'[1]Dati finali'!$B$4:$O$40,'[1]Dati finali'!$M$42,FALSE))</f>
        <v>-5.521460917862246</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finali'!F$42,FALSE)</f>
        <v>6.4956673156300822</v>
      </c>
      <c r="H13" s="5">
        <f>VLOOKUP($B13,'[1]Dati finali'!$B$4:$O$40,'[1]Dati finali'!G$42,FALSE)</f>
        <v>1.1578947368421053</v>
      </c>
      <c r="I13" s="2">
        <f>VLOOKUP($B13,'[1]Dati finali'!$B$4:$O$40,'[1]Dati finali'!H$42,FALSE)</f>
        <v>0.24461254612546127</v>
      </c>
      <c r="J13" s="4">
        <f>VLOOKUP($B13,'[1]Dati finali'!$B$4:$O$40,'[1]Dati finali'!I$42,FALSE)</f>
        <v>0.53750999999999993</v>
      </c>
      <c r="K13">
        <f>VLOOKUP($B13,'[1]Dati finali'!$B$4:$O$40,'[1]Dati finali'!J$42,FALSE)</f>
        <v>27733.754503235035</v>
      </c>
      <c r="L13">
        <f>VLOOKUP($B13,'[1]Dati finali'!$B$4:$O$40,'[1]Dati finali'!K$42,FALSE)</f>
        <v>24</v>
      </c>
      <c r="M13" s="7">
        <f>VLOOKUP($B13,'[1]Dati finali'!$B$4:$O$40,'[1]Dati finali'!L$42,FALSE)</f>
        <v>5348.64149</v>
      </c>
    </row>
    <row r="14" spans="2:13" x14ac:dyDescent="0.35">
      <c r="B14" t="s">
        <v>6</v>
      </c>
      <c r="C14" s="14">
        <f>LN(VLOOKUP($B14,'[1]Dati finali'!$B$4:$O$40,'[1]Dati finali'!$M$42,FALSE))</f>
        <v>-5.1159958097540823</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finali'!F$42,FALSE)</f>
        <v>8.7595639851693914</v>
      </c>
      <c r="H14" s="5">
        <f>VLOOKUP($B14,'[1]Dati finali'!$B$4:$O$40,'[1]Dati finali'!G$42,FALSE)</f>
        <v>1.2543859649122808</v>
      </c>
      <c r="I14" s="2">
        <f>VLOOKUP($B14,'[1]Dati finali'!$B$4:$O$40,'[1]Dati finali'!H$42,FALSE)</f>
        <v>0.16570760233918128</v>
      </c>
      <c r="J14" s="4">
        <f>VLOOKUP($B14,'[1]Dati finali'!$B$4:$O$40,'[1]Dati finali'!I$42,FALSE)</f>
        <v>0.97960999999999998</v>
      </c>
      <c r="K14">
        <f>VLOOKUP($B14,'[1]Dati finali'!$B$4:$O$40,'[1]Dati finali'!J$42,FALSE)</f>
        <v>41965.08520658395</v>
      </c>
      <c r="L14">
        <f>VLOOKUP($B14,'[1]Dati finali'!$B$4:$O$40,'[1]Dati finali'!K$42,FALSE)</f>
        <v>41</v>
      </c>
      <c r="M14" s="7">
        <f>VLOOKUP($B14,'[1]Dati finali'!$B$4:$O$40,'[1]Dati finali'!L$42,FALSE)</f>
        <v>5646.6107910000001</v>
      </c>
    </row>
    <row r="15" spans="2:13" x14ac:dyDescent="0.35">
      <c r="B15" t="s">
        <v>20</v>
      </c>
      <c r="C15" s="14">
        <f>LN(VLOOKUP($B15,'[1]Dati finali'!$B$4:$O$40,'[1]Dati finali'!$M$42,FALSE))</f>
        <v>-5.1159958097540823</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finali'!F$42,FALSE)</f>
        <v>3.6759041273651438</v>
      </c>
      <c r="H15" s="5">
        <f>VLOOKUP($B15,'[1]Dati finali'!$B$4:$O$40,'[1]Dati finali'!G$42,FALSE)</f>
        <v>1.0175438596491229</v>
      </c>
      <c r="I15" s="2">
        <f>VLOOKUP($B15,'[1]Dati finali'!$B$4:$O$40,'[1]Dati finali'!H$42,FALSE)</f>
        <v>0.54400000000000004</v>
      </c>
      <c r="J15" s="4">
        <f>VLOOKUP($B15,'[1]Dati finali'!$B$4:$O$40,'[1]Dati finali'!I$42,FALSE)</f>
        <v>0.68075000000000008</v>
      </c>
      <c r="K15">
        <f>VLOOKUP($B15,'[1]Dati finali'!$B$4:$O$40,'[1]Dati finali'!J$42,FALSE)</f>
        <v>24735.816612986935</v>
      </c>
      <c r="L15">
        <f>VLOOKUP($B15,'[1]Dati finali'!$B$4:$O$40,'[1]Dati finali'!K$42,FALSE)</f>
        <v>22</v>
      </c>
      <c r="M15" s="7">
        <f>VLOOKUP($B15,'[1]Dati finali'!$B$4:$O$40,'[1]Dati finali'!L$42,FALSE)</f>
        <v>6316.579033</v>
      </c>
    </row>
    <row r="16" spans="2:13" x14ac:dyDescent="0.35">
      <c r="B16" t="s">
        <v>31</v>
      </c>
      <c r="C16" s="14">
        <f>LN(VLOOKUP($B16,'[1]Dati finali'!$B$4:$O$40,'[1]Dati finali'!$M$42,FALSE))</f>
        <v>-5.1159958097540823</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finali'!F$42,FALSE)</f>
        <v>6.0711060787623232</v>
      </c>
      <c r="H16" s="5">
        <f>VLOOKUP($B16,'[1]Dati finali'!$B$4:$O$40,'[1]Dati finali'!G$42,FALSE)</f>
        <v>1.1052631578947369</v>
      </c>
      <c r="I16" s="2">
        <f>VLOOKUP($B16,'[1]Dati finali'!$B$4:$O$40,'[1]Dati finali'!H$42,FALSE)</f>
        <v>0.38106081573197381</v>
      </c>
      <c r="J16" s="4">
        <f>VLOOKUP($B16,'[1]Dati finali'!$B$4:$O$40,'[1]Dati finali'!I$42,FALSE)</f>
        <v>0.80079999999999996</v>
      </c>
      <c r="K16">
        <f>VLOOKUP($B16,'[1]Dati finali'!$B$4:$O$40,'[1]Dati finali'!J$42,FALSE)</f>
        <v>33331.449418750446</v>
      </c>
      <c r="L16">
        <f>VLOOKUP($B16,'[1]Dati finali'!$B$4:$O$40,'[1]Dati finali'!K$42,FALSE)</f>
        <v>6</v>
      </c>
      <c r="M16" s="7">
        <f>VLOOKUP($B16,'[1]Dati finali'!$B$4:$O$40,'[1]Dati finali'!L$42,FALSE)</f>
        <v>4488.0469249999996</v>
      </c>
    </row>
    <row r="17" spans="2:13" x14ac:dyDescent="0.35">
      <c r="B17" t="s">
        <v>8</v>
      </c>
      <c r="C17" s="14">
        <f>LN(VLOOKUP($B17,'[1]Dati finali'!$B$4:$O$40,'[1]Dati finali'!$M$42,FALSE))</f>
        <v>-4.9618451299268234</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finali'!F$42,FALSE)</f>
        <v>6.370813979217516</v>
      </c>
      <c r="H17" s="5">
        <f>VLOOKUP($B17,'[1]Dati finali'!$B$4:$O$40,'[1]Dati finali'!G$42,FALSE)</f>
        <v>1.0789473684210527</v>
      </c>
      <c r="I17" s="2">
        <f>VLOOKUP($B17,'[1]Dati finali'!$B$4:$O$40,'[1]Dati finali'!H$42,FALSE)</f>
        <v>8.6530612244897956E-2</v>
      </c>
      <c r="J17" s="4">
        <f>VLOOKUP($B17,'[1]Dati finali'!$B$4:$O$40,'[1]Dati finali'!I$42,FALSE)</f>
        <v>0.66835999999999995</v>
      </c>
      <c r="K17">
        <f>VLOOKUP($B17,'[1]Dati finali'!$B$4:$O$40,'[1]Dati finali'!J$42,FALSE)</f>
        <v>30266.202047392988</v>
      </c>
      <c r="L17">
        <f>VLOOKUP($B17,'[1]Dati finali'!$B$4:$O$40,'[1]Dati finali'!K$42,FALSE)</f>
        <v>40</v>
      </c>
      <c r="M17" s="7">
        <f>VLOOKUP($B17,'[1]Dati finali'!$B$4:$O$40,'[1]Dati finali'!L$42,FALSE)</f>
        <v>3905.06351</v>
      </c>
    </row>
    <row r="18" spans="2:13" x14ac:dyDescent="0.35">
      <c r="B18" t="s">
        <v>18</v>
      </c>
      <c r="C18" s="14">
        <f>LN(VLOOKUP($B18,'[1]Dati finali'!$B$4:$O$40,'[1]Dati finali'!$M$42,FALSE))</f>
        <v>-4.9618451299268234</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finali'!F$42,FALSE)</f>
        <v>8.3454982162721922</v>
      </c>
      <c r="H18" s="5">
        <f>VLOOKUP($B18,'[1]Dati finali'!$B$4:$O$40,'[1]Dati finali'!G$42,FALSE)</f>
        <v>1.2017543859649125</v>
      </c>
      <c r="I18" s="2">
        <f>VLOOKUP($B18,'[1]Dati finali'!$B$4:$O$40,'[1]Dati finali'!H$42,FALSE)</f>
        <v>0.24720394736842105</v>
      </c>
      <c r="J18" s="4">
        <f>VLOOKUP($B18,'[1]Dati finali'!$B$4:$O$40,'[1]Dati finali'!I$42,FALSE)</f>
        <v>0.62946999999999997</v>
      </c>
      <c r="K18">
        <f>VLOOKUP($B18,'[1]Dati finali'!$B$4:$O$40,'[1]Dati finali'!J$42,FALSE)</f>
        <v>66358.098990725048</v>
      </c>
      <c r="L18">
        <f>VLOOKUP($B18,'[1]Dati finali'!$B$4:$O$40,'[1]Dati finali'!K$42,FALSE)</f>
        <v>19</v>
      </c>
      <c r="M18" s="7">
        <f>VLOOKUP($B18,'[1]Dati finali'!$B$4:$O$40,'[1]Dati finali'!L$42,FALSE)</f>
        <v>5924.2219409999998</v>
      </c>
    </row>
    <row r="19" spans="2:13" x14ac:dyDescent="0.35">
      <c r="B19" t="s">
        <v>30</v>
      </c>
      <c r="C19" s="14">
        <f>LN(VLOOKUP($B19,'[1]Dati finali'!$B$4:$O$40,'[1]Dati finali'!$M$42,FALSE))</f>
        <v>-4.8283137373023015</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finali'!F$42,FALSE)</f>
        <v>7.0239271991599912</v>
      </c>
      <c r="H19" s="5">
        <f>VLOOKUP($B19,'[1]Dati finali'!$B$4:$O$40,'[1]Dati finali'!G$42,FALSE)</f>
        <v>1.1578947368421053</v>
      </c>
      <c r="I19" s="2">
        <f>VLOOKUP($B19,'[1]Dati finali'!$B$4:$O$40,'[1]Dati finali'!H$42,FALSE)</f>
        <v>0.30648484848484847</v>
      </c>
      <c r="J19" s="4">
        <f>VLOOKUP($B19,'[1]Dati finali'!$B$4:$O$40,'[1]Dati finali'!I$42,FALSE)</f>
        <v>0.54273000000000005</v>
      </c>
      <c r="K19">
        <f>VLOOKUP($B19,'[1]Dati finali'!$B$4:$O$40,'[1]Dati finali'!J$42,FALSE)</f>
        <v>30586.152876945034</v>
      </c>
      <c r="L19">
        <f>VLOOKUP($B19,'[1]Dati finali'!$B$4:$O$40,'[1]Dati finali'!K$42,FALSE)</f>
        <v>5</v>
      </c>
      <c r="M19" s="7">
        <f>VLOOKUP($B19,'[1]Dati finali'!$B$4:$O$40,'[1]Dati finali'!L$42,FALSE)</f>
        <v>5115.4481239999996</v>
      </c>
    </row>
    <row r="20" spans="2:13" x14ac:dyDescent="0.35">
      <c r="B20" t="s">
        <v>16</v>
      </c>
      <c r="C20" s="14">
        <f>LN(VLOOKUP($B20,'[1]Dati finali'!$B$4:$O$40,'[1]Dati finali'!$M$42,FALSE))</f>
        <v>-4.7105307016459177</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finali'!F$42,FALSE)</f>
        <v>5.1786652737487886</v>
      </c>
      <c r="H20" s="5">
        <f>VLOOKUP($B20,'[1]Dati finali'!$B$4:$O$40,'[1]Dati finali'!G$42,FALSE)</f>
        <v>1.0350877192982457</v>
      </c>
      <c r="I20" s="2">
        <f>VLOOKUP($B20,'[1]Dati finali'!$B$4:$O$40,'[1]Dati finali'!H$42,FALSE)</f>
        <v>0.10078369905956112</v>
      </c>
      <c r="J20" s="4">
        <f>VLOOKUP($B20,'[1]Dati finali'!$B$4:$O$40,'[1]Dati finali'!I$42,FALSE)</f>
        <v>0.71062000000000003</v>
      </c>
      <c r="K20">
        <f>VLOOKUP($B20,'[1]Dati finali'!$B$4:$O$40,'[1]Dati finali'!J$42,FALSE)</f>
        <v>24656.045439859558</v>
      </c>
      <c r="L20">
        <f>VLOOKUP($B20,'[1]Dati finali'!$B$4:$O$40,'[1]Dati finali'!K$42,FALSE)</f>
        <v>28</v>
      </c>
      <c r="M20" s="7">
        <f>VLOOKUP($B20,'[1]Dati finali'!$B$4:$O$40,'[1]Dati finali'!L$42,FALSE)</f>
        <v>5272.761109</v>
      </c>
    </row>
    <row r="21" spans="2:13" x14ac:dyDescent="0.35">
      <c r="B21" t="s">
        <v>4</v>
      </c>
      <c r="C21" s="14">
        <f>LN(VLOOKUP($B21,'[1]Dati finali'!$B$4:$O$40,'[1]Dati finali'!$M$42,FALSE))</f>
        <v>-4.6051701859880909</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finali'!F$42,FALSE)</f>
        <v>9.4526132402814618</v>
      </c>
      <c r="H21" s="5">
        <f>VLOOKUP($B21,'[1]Dati finali'!$B$4:$O$40,'[1]Dati finali'!G$42,FALSE)</f>
        <v>0.92982456140350889</v>
      </c>
      <c r="I21" s="2">
        <f>VLOOKUP($B21,'[1]Dati finali'!$B$4:$O$40,'[1]Dati finali'!H$42,FALSE)</f>
        <v>0.15845754764042702</v>
      </c>
      <c r="J21" s="4">
        <f>VLOOKUP($B21,'[1]Dati finali'!$B$4:$O$40,'[1]Dati finali'!I$42,FALSE)</f>
        <v>0.91535</v>
      </c>
      <c r="K21">
        <f>VLOOKUP($B21,'[1]Dati finali'!$B$4:$O$40,'[1]Dati finali'!J$42,FALSE)</f>
        <v>37964.025726503154</v>
      </c>
      <c r="L21">
        <f>VLOOKUP($B21,'[1]Dati finali'!$B$4:$O$40,'[1]Dati finali'!K$42,FALSE)</f>
        <v>39</v>
      </c>
      <c r="M21" s="7">
        <f>VLOOKUP($B21,'[1]Dati finali'!$B$4:$O$40,'[1]Dati finali'!L$42,FALSE)</f>
        <v>3958.7349989999998</v>
      </c>
    </row>
    <row r="22" spans="2:13" x14ac:dyDescent="0.35">
      <c r="B22" t="s">
        <v>0</v>
      </c>
      <c r="C22" s="14">
        <f>LN(VLOOKUP($B22,'[1]Dati finali'!$B$4:$O$40,'[1]Dati finali'!$M$42,FALSE))</f>
        <v>-4.5098600061837661</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finali'!F$42,FALSE)</f>
        <v>15.639457398098999</v>
      </c>
      <c r="H22" s="5">
        <f>VLOOKUP($B22,'[1]Dati finali'!$B$4:$O$40,'[1]Dati finali'!G$42,FALSE)</f>
        <v>0.71052631578947378</v>
      </c>
      <c r="I22" s="2">
        <f>VLOOKUP($B22,'[1]Dati finali'!$B$4:$O$40,'[1]Dati finali'!H$42,FALSE)</f>
        <v>0.65241799578693949</v>
      </c>
      <c r="J22" s="4">
        <f>VLOOKUP($B22,'[1]Dati finali'!$B$4:$O$40,'[1]Dati finali'!I$42,FALSE)</f>
        <v>0.81349999999999989</v>
      </c>
      <c r="K22">
        <f>VLOOKUP($B22,'[1]Dati finali'!$B$4:$O$40,'[1]Dati finali'!J$42,FALSE)</f>
        <v>40969.205896074651</v>
      </c>
      <c r="L22">
        <f>VLOOKUP($B22,'[1]Dati finali'!$B$4:$O$40,'[1]Dati finali'!K$42,FALSE)</f>
        <v>25</v>
      </c>
      <c r="M22" s="7">
        <f>VLOOKUP($B22,'[1]Dati finali'!$B$4:$O$40,'[1]Dati finali'!L$42,FALSE)</f>
        <v>5046.9707070000004</v>
      </c>
    </row>
    <row r="23" spans="2:13" x14ac:dyDescent="0.35">
      <c r="B23" t="s">
        <v>1</v>
      </c>
      <c r="C23" s="14">
        <f>LN(VLOOKUP($B23,'[1]Dati finali'!$B$4:$O$40,'[1]Dati finali'!$M$42,FALSE))</f>
        <v>-4.4228486291941369</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finali'!F$42,FALSE)</f>
        <v>16.24094871907003</v>
      </c>
      <c r="H23" s="5">
        <f>VLOOKUP($B23,'[1]Dati finali'!$B$4:$O$40,'[1]Dati finali'!G$42,FALSE)</f>
        <v>0.6228070175438597</v>
      </c>
      <c r="I23" s="2">
        <f>VLOOKUP($B23,'[1]Dati finali'!$B$4:$O$40,'[1]Dati finali'!H$42,FALSE)</f>
        <v>0.14652498907518571</v>
      </c>
      <c r="J23" s="4">
        <f>VLOOKUP($B23,'[1]Dati finali'!$B$4:$O$40,'[1]Dati finali'!I$42,FALSE)</f>
        <v>0.82058000000000009</v>
      </c>
      <c r="K23">
        <f>VLOOKUP($B23,'[1]Dati finali'!$B$4:$O$40,'[1]Dati finali'!J$42,FALSE)</f>
        <v>52220.756109073707</v>
      </c>
      <c r="L23">
        <f>VLOOKUP($B23,'[1]Dati finali'!$B$4:$O$40,'[1]Dati finali'!K$42,FALSE)</f>
        <v>26</v>
      </c>
      <c r="M23" s="7">
        <f>VLOOKUP($B23,'[1]Dati finali'!$B$4:$O$40,'[1]Dati finali'!L$42,FALSE)</f>
        <v>4499.1513709999999</v>
      </c>
    </row>
    <row r="24" spans="2:13" x14ac:dyDescent="0.35">
      <c r="B24" t="s">
        <v>3</v>
      </c>
      <c r="C24" s="14">
        <f>LN(VLOOKUP($B24,'[1]Dati finali'!$B$4:$O$40,'[1]Dati finali'!$M$42,FALSE))</f>
        <v>-4.4228486291941369</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finali'!F$42,FALSE)</f>
        <v>12.084542349790549</v>
      </c>
      <c r="H24" s="5">
        <f>VLOOKUP($B24,'[1]Dati finali'!$B$4:$O$40,'[1]Dati finali'!G$42,FALSE)</f>
        <v>1.0701754385964912</v>
      </c>
      <c r="I24" s="2">
        <f>VLOOKUP($B24,'[1]Dati finali'!$B$4:$O$40,'[1]Dati finali'!H$42,FALSE)</f>
        <v>2.8395721925133691E-2</v>
      </c>
      <c r="J24" s="4">
        <f>VLOOKUP($B24,'[1]Dati finali'!$B$4:$O$40,'[1]Dati finali'!I$42,FALSE)</f>
        <v>0.81503000000000003</v>
      </c>
      <c r="K24">
        <f>VLOOKUP($B24,'[1]Dati finali'!$B$4:$O$40,'[1]Dati finali'!J$42,FALSE)</f>
        <v>33627.430244398442</v>
      </c>
      <c r="L24">
        <f>VLOOKUP($B24,'[1]Dati finali'!$B$4:$O$40,'[1]Dati finali'!K$42,FALSE)</f>
        <v>80</v>
      </c>
      <c r="M24" s="7">
        <f>VLOOKUP($B24,'[1]Dati finali'!$B$4:$O$40,'[1]Dati finali'!L$42,FALSE)</f>
        <v>4166.0179909999997</v>
      </c>
    </row>
    <row r="25" spans="2:13" x14ac:dyDescent="0.35">
      <c r="B25" t="s">
        <v>14</v>
      </c>
      <c r="C25" s="14">
        <f>LN(VLOOKUP($B25,'[1]Dati finali'!$B$4:$O$40,'[1]Dati finali'!$M$42,FALSE))</f>
        <v>-4.1997050778799272</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finali'!F$42,FALSE)</f>
        <v>9.7348931897596689</v>
      </c>
      <c r="H25" s="5">
        <f>VLOOKUP($B25,'[1]Dati finali'!$B$4:$O$40,'[1]Dati finali'!G$42,FALSE)</f>
        <v>1.2192982456140351</v>
      </c>
      <c r="I25" s="2">
        <f>VLOOKUP($B25,'[1]Dati finali'!$B$4:$O$40,'[1]Dati finali'!H$42,FALSE)</f>
        <v>0.29015868125096289</v>
      </c>
      <c r="J25" s="4">
        <f>VLOOKUP($B25,'[1]Dati finali'!$B$4:$O$40,'[1]Dati finali'!I$42,FALSE)</f>
        <v>0.77260999999999991</v>
      </c>
      <c r="K25">
        <f>VLOOKUP($B25,'[1]Dati finali'!$B$4:$O$40,'[1]Dati finali'!J$42,FALSE)</f>
        <v>44420.07979267578</v>
      </c>
      <c r="L25">
        <f>VLOOKUP($B25,'[1]Dati finali'!$B$4:$O$40,'[1]Dati finali'!K$42,FALSE)</f>
        <v>30</v>
      </c>
      <c r="M25" s="7">
        <f>VLOOKUP($B25,'[1]Dati finali'!$B$4:$O$40,'[1]Dati finali'!L$42,FALSE)</f>
        <v>5829.8341499999997</v>
      </c>
    </row>
    <row r="26" spans="2:13" x14ac:dyDescent="0.35">
      <c r="B26" t="s">
        <v>13</v>
      </c>
      <c r="C26" s="14">
        <f>LN(VLOOKUP($B26,'[1]Dati finali'!$B$4:$O$40,'[1]Dati finali'!$M$42,FALSE))</f>
        <v>-4.0173835210859723</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finali'!F$42,FALSE)</f>
        <v>5.4832745220080632</v>
      </c>
      <c r="H26" s="5">
        <f>VLOOKUP($B26,'[1]Dati finali'!$B$4:$O$40,'[1]Dati finali'!G$42,FALSE)</f>
        <v>1.2192982456140351</v>
      </c>
      <c r="I26" s="2">
        <f>VLOOKUP($B26,'[1]Dati finali'!$B$4:$O$40,'[1]Dati finali'!H$42,FALSE)</f>
        <v>0.17483279395900755</v>
      </c>
      <c r="J26" s="4">
        <f>VLOOKUP($B26,'[1]Dati finali'!$B$4:$O$40,'[1]Dati finali'!I$42,FALSE)</f>
        <v>0.80180000000000007</v>
      </c>
      <c r="K26">
        <f>VLOOKUP($B26,'[1]Dati finali'!$B$4:$O$40,'[1]Dati finali'!J$42,FALSE)</f>
        <v>37588.058140447843</v>
      </c>
      <c r="L26">
        <f>VLOOKUP($B26,'[1]Dati finali'!$B$4:$O$40,'[1]Dati finali'!K$42,FALSE)</f>
        <v>10</v>
      </c>
      <c r="M26" s="7">
        <f>VLOOKUP($B26,'[1]Dati finali'!$B$4:$O$40,'[1]Dati finali'!L$42,FALSE)</f>
        <v>5422.6711299999997</v>
      </c>
    </row>
    <row r="27" spans="2:13" x14ac:dyDescent="0.35">
      <c r="B27" t="s">
        <v>22</v>
      </c>
      <c r="C27" s="14">
        <f>LN(VLOOKUP($B27,'[1]Dati finali'!$B$4:$O$40,'[1]Dati finali'!$M$42,FALSE))</f>
        <v>-3.9633162998156966</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finali'!F$42,FALSE)</f>
        <v>15.930448792109081</v>
      </c>
      <c r="H27" s="5">
        <f>VLOOKUP($B27,'[1]Dati finali'!$B$4:$O$40,'[1]Dati finali'!G$42,FALSE)</f>
        <v>1.0438596491228072</v>
      </c>
      <c r="I27" s="2">
        <f>VLOOKUP($B27,'[1]Dati finali'!$B$4:$O$40,'[1]Dati finali'!H$42,FALSE)</f>
        <v>0.19813043478260869</v>
      </c>
      <c r="J27" s="4">
        <f>VLOOKUP($B27,'[1]Dati finali'!$B$4:$O$40,'[1]Dati finali'!I$42,FALSE)</f>
        <v>0.90727000000000002</v>
      </c>
      <c r="K27">
        <f>VLOOKUP($B27,'[1]Dati finali'!$B$4:$O$40,'[1]Dati finali'!J$42,FALSE)</f>
        <v>91004.175298679198</v>
      </c>
      <c r="L27">
        <f>VLOOKUP($B27,'[1]Dati finali'!$B$4:$O$40,'[1]Dati finali'!K$42,FALSE)</f>
        <v>20</v>
      </c>
      <c r="M27" s="7">
        <f>VLOOKUP($B27,'[1]Dati finali'!$B$4:$O$40,'[1]Dati finali'!L$42,FALSE)</f>
        <v>5509.6559569999999</v>
      </c>
    </row>
    <row r="28" spans="2:13" x14ac:dyDescent="0.35">
      <c r="B28" t="s">
        <v>34</v>
      </c>
      <c r="C28" s="14">
        <f>LN(VLOOKUP($B28,'[1]Dati finali'!$B$4:$O$40,'[1]Dati finali'!$M$42,FALSE))</f>
        <v>-3.9633162998156966</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finali'!F$42,FALSE)</f>
        <v>5.8128979534110581</v>
      </c>
      <c r="H28" s="5">
        <f>VLOOKUP($B28,'[1]Dati finali'!$B$4:$O$40,'[1]Dati finali'!G$42,FALSE)</f>
        <v>1.2807017543859649</v>
      </c>
      <c r="I28" s="2">
        <f>VLOOKUP($B28,'[1]Dati finali'!$B$4:$O$40,'[1]Dati finali'!H$42,FALSE)</f>
        <v>0.24521508544490278</v>
      </c>
      <c r="J28" s="4">
        <f>VLOOKUP($B28,'[1]Dati finali'!$B$4:$O$40,'[1]Dati finali'!I$42,FALSE)</f>
        <v>0.83143</v>
      </c>
      <c r="K28">
        <f>VLOOKUP($B28,'[1]Dati finali'!$B$4:$O$40,'[1]Dati finali'!J$42,FALSE)</f>
        <v>37955.073294435715</v>
      </c>
      <c r="L28">
        <f>VLOOKUP($B28,'[1]Dati finali'!$B$4:$O$40,'[1]Dati finali'!K$42,FALSE)</f>
        <v>12</v>
      </c>
      <c r="M28" s="7">
        <f>VLOOKUP($B28,'[1]Dati finali'!$B$4:$O$40,'[1]Dati finali'!L$42,FALSE)</f>
        <v>5729.8941359999999</v>
      </c>
    </row>
    <row r="29" spans="2:13" x14ac:dyDescent="0.35">
      <c r="B29" t="s">
        <v>27</v>
      </c>
      <c r="C29" s="14">
        <f>LN(VLOOKUP($B29,'[1]Dati finali'!$B$4:$O$40,'[1]Dati finali'!$M$42,FALSE))</f>
        <v>-3.9633162998156966</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finali'!F$42,FALSE)</f>
        <v>5.3113478998898884</v>
      </c>
      <c r="H29" s="5">
        <f>VLOOKUP($B29,'[1]Dati finali'!$B$4:$O$40,'[1]Dati finali'!G$42,FALSE)</f>
        <v>1.3508771929824563</v>
      </c>
      <c r="I29" s="2">
        <f>VLOOKUP($B29,'[1]Dati finali'!$B$4:$O$40,'[1]Dati finali'!H$42,FALSE)</f>
        <v>0.53502487562189049</v>
      </c>
      <c r="J29" s="4">
        <f>VLOOKUP($B29,'[1]Dati finali'!$B$4:$O$40,'[1]Dati finali'!I$42,FALSE)</f>
        <v>0.64651999999999998</v>
      </c>
      <c r="K29">
        <f>VLOOKUP($B29,'[1]Dati finali'!$B$4:$O$40,'[1]Dati finali'!J$42,FALSE)</f>
        <v>27783.081655469832</v>
      </c>
      <c r="L29">
        <f>VLOOKUP($B29,'[1]Dati finali'!$B$4:$O$40,'[1]Dati finali'!K$42,FALSE)</f>
        <v>7</v>
      </c>
      <c r="M29" s="7">
        <f>VLOOKUP($B29,'[1]Dati finali'!$B$4:$O$40,'[1]Dati finali'!L$42,FALSE)</f>
        <v>4297.4206020000001</v>
      </c>
    </row>
    <row r="30" spans="2:13" x14ac:dyDescent="0.35">
      <c r="B30" t="s">
        <v>5</v>
      </c>
      <c r="C30" s="14">
        <f>LN(VLOOKUP($B30,'[1]Dati finali'!$B$4:$O$40,'[1]Dati finali'!$M$42,FALSE))</f>
        <v>-3.912023005428146</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finali'!F$42,FALSE)</f>
        <v>8.0066597576565304</v>
      </c>
      <c r="H30" s="5">
        <f>VLOOKUP($B30,'[1]Dati finali'!$B$4:$O$40,'[1]Dati finali'!G$42,FALSE)</f>
        <v>1.0526315789473684</v>
      </c>
      <c r="I30" s="2">
        <f>VLOOKUP($B30,'[1]Dati finali'!$B$4:$O$40,'[1]Dati finali'!H$42,FALSE)</f>
        <v>0.74774668630338736</v>
      </c>
      <c r="J30" s="4">
        <f>VLOOKUP($B30,'[1]Dati finali'!$B$4:$O$40,'[1]Dati finali'!I$42,FALSE)</f>
        <v>0.58094000000000001</v>
      </c>
      <c r="K30">
        <f>VLOOKUP($B30,'[1]Dati finali'!$B$4:$O$40,'[1]Dati finali'!J$42,FALSE)</f>
        <v>45962.942412958422</v>
      </c>
      <c r="L30">
        <f>VLOOKUP($B30,'[1]Dati finali'!$B$4:$O$40,'[1]Dati finali'!K$42,FALSE)</f>
        <v>18</v>
      </c>
      <c r="M30" s="7">
        <f>VLOOKUP($B30,'[1]Dati finali'!$B$4:$O$40,'[1]Dati finali'!L$42,FALSE)</f>
        <v>5352.3429720000004</v>
      </c>
    </row>
    <row r="31" spans="2:13" x14ac:dyDescent="0.35">
      <c r="B31" t="s">
        <v>2</v>
      </c>
      <c r="C31" s="14">
        <f>LN(VLOOKUP($B31,'[1]Dati finali'!$B$4:$O$40,'[1]Dati finali'!$M$42,FALSE))</f>
        <v>-3.8167128256238212</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finali'!F$42,FALSE)</f>
        <v>6.9802288506269496</v>
      </c>
      <c r="H31" s="5">
        <f>VLOOKUP($B31,'[1]Dati finali'!$B$4:$O$40,'[1]Dati finali'!G$42,FALSE)</f>
        <v>0.8421052631578948</v>
      </c>
      <c r="I31" s="2">
        <f>VLOOKUP($B31,'[1]Dati finali'!$B$4:$O$40,'[1]Dati finali'!H$42,FALSE)</f>
        <v>0.24825304897932565</v>
      </c>
      <c r="J31" s="4">
        <f>VLOOKUP($B31,'[1]Dati finali'!$B$4:$O$40,'[1]Dati finali'!I$42,FALSE)</f>
        <v>0.5796</v>
      </c>
      <c r="K31">
        <f>VLOOKUP($B31,'[1]Dati finali'!$B$4:$O$40,'[1]Dati finali'!J$42,FALSE)</f>
        <v>14742.756017137894</v>
      </c>
      <c r="L31">
        <f>VLOOKUP($B31,'[1]Dati finali'!$B$4:$O$40,'[1]Dati finali'!K$42,FALSE)</f>
        <v>109</v>
      </c>
      <c r="M31" s="7">
        <f>VLOOKUP($B31,'[1]Dati finali'!$B$4:$O$40,'[1]Dati finali'!L$42,FALSE)</f>
        <v>4432.5246950000001</v>
      </c>
    </row>
    <row r="32" spans="2:13" x14ac:dyDescent="0.35">
      <c r="B32" t="s">
        <v>24</v>
      </c>
      <c r="C32" s="14">
        <f>LN(VLOOKUP($B32,'[1]Dati finali'!$B$4:$O$40,'[1]Dati finali'!$M$42,FALSE))</f>
        <v>-3.8167128256238212</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finali'!F$42,FALSE)</f>
        <v>9.6294022671366832</v>
      </c>
      <c r="H32" s="5">
        <f>VLOOKUP($B32,'[1]Dati finali'!$B$4:$O$40,'[1]Dati finali'!G$42,FALSE)</f>
        <v>1.4736842105263159</v>
      </c>
      <c r="I32" s="2">
        <f>VLOOKUP($B32,'[1]Dati finali'!$B$4:$O$40,'[1]Dati finali'!H$42,FALSE)</f>
        <v>0.12103298611111112</v>
      </c>
      <c r="J32" s="4">
        <f>VLOOKUP($B32,'[1]Dati finali'!$B$4:$O$40,'[1]Dati finali'!I$42,FALSE)</f>
        <v>0.91076999999999997</v>
      </c>
      <c r="K32">
        <f>VLOOKUP($B32,'[1]Dati finali'!$B$4:$O$40,'[1]Dati finali'!J$42,FALSE)</f>
        <v>46055.498481981653</v>
      </c>
      <c r="L32">
        <f>VLOOKUP($B32,'[1]Dati finali'!$B$4:$O$40,'[1]Dati finali'!K$42,FALSE)</f>
        <v>36</v>
      </c>
      <c r="M32" s="7">
        <f>VLOOKUP($B32,'[1]Dati finali'!$B$4:$O$40,'[1]Dati finali'!L$42,FALSE)</f>
        <v>5816.8789630000001</v>
      </c>
    </row>
    <row r="33" spans="2:13" x14ac:dyDescent="0.35">
      <c r="B33" t="s">
        <v>12</v>
      </c>
      <c r="C33" s="14">
        <f>LN(VLOOKUP($B33,'[1]Dati finali'!$B$4:$O$40,'[1]Dati finali'!$M$42,FALSE))</f>
        <v>-3.6496587409606551</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finali'!F$42,FALSE)</f>
        <v>8.3204921177477473</v>
      </c>
      <c r="H33" s="5">
        <f>VLOOKUP($B33,'[1]Dati finali'!$B$4:$O$40,'[1]Dati finali'!G$42,FALSE)</f>
        <v>1.2719298245614037</v>
      </c>
      <c r="I33" s="2">
        <f>VLOOKUP($B33,'[1]Dati finali'!$B$4:$O$40,'[1]Dati finali'!H$42,FALSE)</f>
        <v>0.4419622093023256</v>
      </c>
      <c r="J33" s="4">
        <f>VLOOKUP($B33,'[1]Dati finali'!$B$4:$O$40,'[1]Dati finali'!I$42,FALSE)</f>
        <v>0.85325000000000006</v>
      </c>
      <c r="K33">
        <f>VLOOKUP($B33,'[1]Dati finali'!$B$4:$O$40,'[1]Dati finali'!J$42,FALSE)</f>
        <v>39356.000800448739</v>
      </c>
      <c r="L33">
        <f>VLOOKUP($B33,'[1]Dati finali'!$B$4:$O$40,'[1]Dati finali'!K$42,FALSE)</f>
        <v>1</v>
      </c>
      <c r="M33" s="7">
        <f>VLOOKUP($B33,'[1]Dati finali'!$B$4:$O$40,'[1]Dati finali'!L$42,FALSE)</f>
        <v>6690.428715</v>
      </c>
    </row>
    <row r="34" spans="2:13" x14ac:dyDescent="0.35">
      <c r="B34" t="s">
        <v>33</v>
      </c>
      <c r="C34" s="14">
        <f>LN(VLOOKUP($B34,'[1]Dati finali'!$B$4:$O$40,'[1]Dati finali'!$M$42,FALSE))</f>
        <v>-3.6119184129778081</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finali'!F$42,FALSE)</f>
        <v>4.7279349174522656</v>
      </c>
      <c r="H34" s="5">
        <f>VLOOKUP($B34,'[1]Dati finali'!$B$4:$O$40,'[1]Dati finali'!G$42,FALSE)</f>
        <v>1.2719298245614037</v>
      </c>
      <c r="I34" s="2">
        <f>VLOOKUP($B34,'[1]Dati finali'!$B$4:$O$40,'[1]Dati finali'!H$42,FALSE)</f>
        <v>0.56096439169139467</v>
      </c>
      <c r="J34" s="4">
        <f>VLOOKUP($B34,'[1]Dati finali'!$B$4:$O$40,'[1]Dati finali'!I$42,FALSE)</f>
        <v>0.73760999999999999</v>
      </c>
      <c r="K34">
        <f>VLOOKUP($B34,'[1]Dati finali'!$B$4:$O$40,'[1]Dati finali'!J$42,FALSE)</f>
        <v>56765.024125018397</v>
      </c>
      <c r="L34">
        <f>VLOOKUP($B34,'[1]Dati finali'!$B$4:$O$40,'[1]Dati finali'!K$42,FALSE)</f>
        <v>16</v>
      </c>
      <c r="M34" s="7">
        <f>VLOOKUP($B34,'[1]Dati finali'!$B$4:$O$40,'[1]Dati finali'!L$42,FALSE)</f>
        <v>5213.5373970000001</v>
      </c>
    </row>
    <row r="35" spans="2:13" x14ac:dyDescent="0.35">
      <c r="B35" t="s">
        <v>10</v>
      </c>
      <c r="C35" s="14">
        <f>LN(VLOOKUP($B35,'[1]Dati finali'!$B$4:$O$40,'[1]Dati finali'!$M$42,FALSE))</f>
        <v>-3.6119184129778077</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finali'!F$42,FALSE)</f>
        <v>6.0259514566103967</v>
      </c>
      <c r="H35" s="5">
        <f>VLOOKUP($B35,'[1]Dati finali'!$B$4:$O$40,'[1]Dati finali'!G$42,FALSE)</f>
        <v>1.3596491228070178</v>
      </c>
      <c r="I35" s="2">
        <f>VLOOKUP($B35,'[1]Dati finali'!$B$4:$O$40,'[1]Dati finali'!H$42,FALSE)</f>
        <v>0.60297712418300653</v>
      </c>
      <c r="J35" s="4">
        <f>VLOOKUP($B35,'[1]Dati finali'!$B$4:$O$40,'[1]Dati finali'!I$42,FALSE)</f>
        <v>0.87757000000000007</v>
      </c>
      <c r="K35">
        <f>VLOOKUP($B35,'[1]Dati finali'!$B$4:$O$40,'[1]Dati finali'!J$42,FALSE)</f>
        <v>45056.267280748551</v>
      </c>
      <c r="L35">
        <f>VLOOKUP($B35,'[1]Dati finali'!$B$4:$O$40,'[1]Dati finali'!K$42,FALSE)</f>
        <v>4</v>
      </c>
      <c r="M35" s="7">
        <f>VLOOKUP($B35,'[1]Dati finali'!$B$4:$O$40,'[1]Dati finali'!L$42,FALSE)</f>
        <v>6183.3256810000003</v>
      </c>
    </row>
    <row r="36" spans="2:13" x14ac:dyDescent="0.35">
      <c r="B36" t="s">
        <v>32</v>
      </c>
      <c r="C36" s="14">
        <f>LN(VLOOKUP($B36,'[1]Dati finali'!$B$4:$O$40,'[1]Dati finali'!$M$42,FALSE))</f>
        <v>-2.9374633654300153</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finali'!F$42,FALSE)</f>
        <v>4.1875443523117086</v>
      </c>
      <c r="H36" s="5">
        <f>VLOOKUP($B36,'[1]Dati finali'!$B$4:$O$40,'[1]Dati finali'!G$42,FALSE)</f>
        <v>1.2456140350877194</v>
      </c>
      <c r="I36" s="2">
        <f>VLOOKUP($B36,'[1]Dati finali'!$B$4:$O$40,'[1]Dati finali'!H$42,FALSE)</f>
        <v>0.57096156310057655</v>
      </c>
      <c r="J36" s="4">
        <f>VLOOKUP($B36,'[1]Dati finali'!$B$4:$O$40,'[1]Dati finali'!I$42,FALSE)</f>
        <v>0.87146000000000001</v>
      </c>
      <c r="K36">
        <f>VLOOKUP($B36,'[1]Dati finali'!$B$4:$O$40,'[1]Dati finali'!J$42,FALSE)</f>
        <v>44042.249785595603</v>
      </c>
      <c r="L36">
        <f>VLOOKUP($B36,'[1]Dati finali'!$B$4:$O$40,'[1]Dati finali'!K$42,FALSE)</f>
        <v>3</v>
      </c>
      <c r="M36" s="7">
        <f>VLOOKUP($B36,'[1]Dati finali'!$B$4:$O$40,'[1]Dati finali'!L$42,FALSE)</f>
        <v>6588.63796</v>
      </c>
    </row>
    <row r="37" spans="2:13" x14ac:dyDescent="0.35">
      <c r="B37" t="s">
        <v>17</v>
      </c>
      <c r="C37" s="14">
        <f>LN(VLOOKUP($B37,'[1]Dati finali'!$B$4:$O$40,'[1]Dati finali'!$M$42,FALSE))</f>
        <v>-1.9661128563728327</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finali'!F$42,FALSE)</f>
        <v>10.38728453100515</v>
      </c>
      <c r="H37" s="5">
        <f>VLOOKUP($B37,'[1]Dati finali'!$B$4:$O$40,'[1]Dati finali'!G$42,FALSE)</f>
        <v>1.4824561403508774</v>
      </c>
      <c r="I37" s="2">
        <f>VLOOKUP($B37,'[1]Dati finali'!$B$4:$O$40,'[1]Dati finali'!H$42,FALSE)</f>
        <v>0.99986000000000008</v>
      </c>
      <c r="J37" s="4">
        <f>VLOOKUP($B37,'[1]Dati finali'!$B$4:$O$40,'[1]Dati finali'!I$42,FALSE)</f>
        <v>0.93772999999999995</v>
      </c>
      <c r="K37">
        <f>VLOOKUP($B37,'[1]Dati finali'!$B$4:$O$40,'[1]Dati finali'!J$42,FALSE)</f>
        <v>46625.174468334641</v>
      </c>
      <c r="L37">
        <f>VLOOKUP($B37,'[1]Dati finali'!$B$4:$O$40,'[1]Dati finali'!K$42,FALSE)</f>
        <v>2</v>
      </c>
      <c r="M37" s="7">
        <f>VLOOKUP($B37,'[1]Dati finali'!$B$4:$O$40,'[1]Dati finali'!L$42,FALSE)</f>
        <v>7125.3528500000002</v>
      </c>
    </row>
    <row r="38" spans="2:13" x14ac:dyDescent="0.35">
      <c r="B38" t="s">
        <v>25</v>
      </c>
      <c r="C38" s="14">
        <f>LN(VLOOKUP($B38,'[1]Dati finali'!$B$4:$O$40,'[1]Dati finali'!$M$42,FALSE))</f>
        <v>-0.93649343919167449</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finali'!F$42,FALSE)</f>
        <v>8.4423499679476492</v>
      </c>
      <c r="H38" s="5">
        <f>VLOOKUP($B38,'[1]Dati finali'!$B$4:$O$40,'[1]Dati finali'!G$42,FALSE)</f>
        <v>1.56140350877193</v>
      </c>
      <c r="I38" s="2">
        <f>VLOOKUP($B38,'[1]Dati finali'!$B$4:$O$40,'[1]Dati finali'!H$42,FALSE)</f>
        <v>0.97569731543624161</v>
      </c>
      <c r="J38" s="4">
        <f>VLOOKUP($B38,'[1]Dati finali'!$B$4:$O$40,'[1]Dati finali'!I$42,FALSE)</f>
        <v>0.81870999999999994</v>
      </c>
      <c r="K38">
        <f>VLOOKUP($B38,'[1]Dati finali'!$B$4:$O$40,'[1]Dati finali'!J$42,FALSE)</f>
        <v>53872.17663996949</v>
      </c>
      <c r="L38">
        <f>VLOOKUP($B38,'[1]Dati finali'!$B$4:$O$40,'[1]Dati finali'!K$42,FALSE)</f>
        <v>17</v>
      </c>
      <c r="M38" s="7">
        <f>VLOOKUP($B38,'[1]Dati finali'!$B$4:$O$40,'[1]Dati finali'!L$42,FALSE)</f>
        <v>6653.4138949999997</v>
      </c>
    </row>
    <row r="41" spans="2:13" x14ac:dyDescent="0.35">
      <c r="B41" t="s">
        <v>46</v>
      </c>
    </row>
    <row r="42" spans="2:13" ht="15" thickBot="1" x14ac:dyDescent="0.4"/>
    <row r="43" spans="2:13" x14ac:dyDescent="0.35">
      <c r="B43" s="10" t="s">
        <v>47</v>
      </c>
      <c r="C43" s="10"/>
    </row>
    <row r="44" spans="2:13" x14ac:dyDescent="0.35">
      <c r="B44" t="s">
        <v>48</v>
      </c>
      <c r="C44">
        <v>0.82045168871840057</v>
      </c>
    </row>
    <row r="45" spans="2:13" x14ac:dyDescent="0.35">
      <c r="B45" t="s">
        <v>49</v>
      </c>
      <c r="C45">
        <v>0.67314097352087532</v>
      </c>
    </row>
    <row r="46" spans="2:13" x14ac:dyDescent="0.35">
      <c r="B46" t="s">
        <v>50</v>
      </c>
      <c r="C46">
        <v>0.53694971248790668</v>
      </c>
    </row>
    <row r="47" spans="2:13" x14ac:dyDescent="0.35">
      <c r="B47" t="s">
        <v>51</v>
      </c>
      <c r="C47">
        <v>0.81762422195877948</v>
      </c>
    </row>
    <row r="48" spans="2:13"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10</v>
      </c>
      <c r="D52">
        <v>33.041844505649856</v>
      </c>
      <c r="E52">
        <v>3.3041844505649856</v>
      </c>
      <c r="F52">
        <v>4.942615028418925</v>
      </c>
      <c r="G52">
        <v>6.479121887327529E-4</v>
      </c>
    </row>
    <row r="53" spans="2:10" x14ac:dyDescent="0.35">
      <c r="B53" t="s">
        <v>55</v>
      </c>
      <c r="C53">
        <v>24</v>
      </c>
      <c r="D53">
        <v>16.044224840008788</v>
      </c>
      <c r="E53">
        <v>0.66850936833369945</v>
      </c>
    </row>
    <row r="54" spans="2:10" ht="15" thickBot="1" x14ac:dyDescent="0.4">
      <c r="B54" s="8" t="s">
        <v>56</v>
      </c>
      <c r="C54" s="8">
        <v>34</v>
      </c>
      <c r="D54" s="8">
        <v>49.086069345658643</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-9.1666774696868973</v>
      </c>
      <c r="D57">
        <v>1.7694143643876759</v>
      </c>
      <c r="E57">
        <v>-5.1806279264942674</v>
      </c>
      <c r="F57">
        <v>2.6321024643874765E-5</v>
      </c>
      <c r="G57">
        <v>-12.818569231270589</v>
      </c>
      <c r="H57">
        <v>-5.5147857081032061</v>
      </c>
      <c r="I57">
        <v>-12.818569231270589</v>
      </c>
      <c r="J57">
        <v>-5.5147857081032061</v>
      </c>
    </row>
    <row r="58" spans="2:10" x14ac:dyDescent="0.35">
      <c r="B58" t="s">
        <v>35</v>
      </c>
      <c r="C58">
        <v>1.6688958741926592</v>
      </c>
      <c r="D58">
        <v>1.8907154077245474</v>
      </c>
      <c r="E58">
        <v>0.8826795758760726</v>
      </c>
      <c r="F58">
        <v>0.38616539506519998</v>
      </c>
      <c r="G58">
        <v>-2.2333489362579799</v>
      </c>
      <c r="H58">
        <v>5.5711406846432983</v>
      </c>
      <c r="I58">
        <v>-2.2333489362579799</v>
      </c>
      <c r="J58">
        <v>5.5711406846432983</v>
      </c>
    </row>
    <row r="59" spans="2:10" x14ac:dyDescent="0.35">
      <c r="B59" t="s">
        <v>36</v>
      </c>
      <c r="C59">
        <v>3.4089767295607759E-5</v>
      </c>
      <c r="D59">
        <v>2.9122240127310837E-5</v>
      </c>
      <c r="E59">
        <v>1.1705750363495691</v>
      </c>
      <c r="F59">
        <v>0.25326203278966741</v>
      </c>
      <c r="G59">
        <v>-2.6015582214535041E-5</v>
      </c>
      <c r="H59">
        <v>9.4195116805750553E-5</v>
      </c>
      <c r="I59">
        <v>-2.6015582214535041E-5</v>
      </c>
      <c r="J59">
        <v>9.4195116805750553E-5</v>
      </c>
    </row>
    <row r="60" spans="2:10" x14ac:dyDescent="0.35">
      <c r="B60" t="s">
        <v>37</v>
      </c>
      <c r="C60">
        <v>-1.0798938073829001</v>
      </c>
      <c r="D60">
        <v>3.2237538523291316</v>
      </c>
      <c r="E60">
        <v>-0.33498023014464551</v>
      </c>
      <c r="F60">
        <v>0.74055020898702062</v>
      </c>
      <c r="G60">
        <v>-7.733394746247801</v>
      </c>
      <c r="H60">
        <v>5.5736071314820004</v>
      </c>
      <c r="I60">
        <v>-7.733394746247801</v>
      </c>
      <c r="J60">
        <v>5.5736071314820004</v>
      </c>
    </row>
    <row r="61" spans="2:10" x14ac:dyDescent="0.35">
      <c r="B61" t="s">
        <v>38</v>
      </c>
      <c r="C61">
        <v>-6.761661712801724E-2</v>
      </c>
      <c r="D61">
        <v>6.6509669111749103E-2</v>
      </c>
      <c r="E61">
        <v>-1.0166434148756363</v>
      </c>
      <c r="F61">
        <v>0.31946298814784291</v>
      </c>
      <c r="G61">
        <v>-0.20488582754211215</v>
      </c>
      <c r="H61">
        <v>6.965259328607766E-2</v>
      </c>
      <c r="I61">
        <v>-0.20488582754211215</v>
      </c>
      <c r="J61">
        <v>6.965259328607766E-2</v>
      </c>
    </row>
    <row r="62" spans="2:10" x14ac:dyDescent="0.35">
      <c r="B62" t="s">
        <v>39</v>
      </c>
      <c r="C62">
        <v>0.9023514217665134</v>
      </c>
      <c r="D62">
        <v>1.0467217847899803</v>
      </c>
      <c r="E62">
        <v>0.86207379542364815</v>
      </c>
      <c r="F62">
        <v>0.39717912638762143</v>
      </c>
      <c r="G62">
        <v>-1.2579761642862468</v>
      </c>
      <c r="H62">
        <v>3.0626790078192734</v>
      </c>
      <c r="I62">
        <v>-1.2579761642862468</v>
      </c>
      <c r="J62">
        <v>3.0626790078192734</v>
      </c>
    </row>
    <row r="63" spans="2:10" x14ac:dyDescent="0.35">
      <c r="B63" s="11" t="s">
        <v>40</v>
      </c>
      <c r="C63">
        <v>1.935811857851607</v>
      </c>
      <c r="D63">
        <v>0.926979943772544</v>
      </c>
      <c r="E63">
        <v>2.0882996130136373</v>
      </c>
      <c r="F63" s="11">
        <v>4.755537742914414E-2</v>
      </c>
      <c r="G63">
        <v>2.2619285241425535E-2</v>
      </c>
      <c r="H63">
        <v>3.8490044304617888</v>
      </c>
      <c r="I63">
        <v>2.2619285241425535E-2</v>
      </c>
      <c r="J63">
        <v>3.8490044304617888</v>
      </c>
    </row>
    <row r="64" spans="2:10" x14ac:dyDescent="0.35">
      <c r="B64" t="s">
        <v>41</v>
      </c>
      <c r="C64">
        <v>1.1255638901718115</v>
      </c>
      <c r="D64">
        <v>1.5893988962439325</v>
      </c>
      <c r="E64">
        <v>0.70816954310950142</v>
      </c>
      <c r="F64">
        <v>0.48566158676012527</v>
      </c>
      <c r="G64">
        <v>-2.1547942056392122</v>
      </c>
      <c r="H64">
        <v>4.4059219859828351</v>
      </c>
      <c r="I64">
        <v>-2.1547942056392122</v>
      </c>
      <c r="J64">
        <v>4.4059219859828351</v>
      </c>
    </row>
    <row r="65" spans="2:10" x14ac:dyDescent="0.35">
      <c r="B65" s="11" t="s">
        <v>42</v>
      </c>
      <c r="C65">
        <v>2.6448721668193701E-5</v>
      </c>
      <c r="D65">
        <v>1.3564067894639308E-5</v>
      </c>
      <c r="E65">
        <v>1.9499107401730547</v>
      </c>
      <c r="F65" s="11">
        <v>6.2962333256667308E-2</v>
      </c>
      <c r="G65">
        <v>-1.5461385493772476E-6</v>
      </c>
      <c r="H65">
        <v>5.444358188576465E-5</v>
      </c>
      <c r="I65">
        <v>-1.5461385493772476E-6</v>
      </c>
      <c r="J65">
        <v>5.444358188576465E-5</v>
      </c>
    </row>
    <row r="66" spans="2:10" x14ac:dyDescent="0.35">
      <c r="B66" s="11" t="s">
        <v>43</v>
      </c>
      <c r="C66">
        <v>1.8612236172710482E-2</v>
      </c>
      <c r="D66">
        <v>8.2198773656228154E-3</v>
      </c>
      <c r="E66">
        <v>2.2642960892033019</v>
      </c>
      <c r="F66" s="11">
        <v>3.2870833074964759E-2</v>
      </c>
      <c r="G66">
        <v>1.6472431010427918E-3</v>
      </c>
      <c r="H66">
        <v>3.5577229244378172E-2</v>
      </c>
      <c r="I66">
        <v>1.6472431010427918E-3</v>
      </c>
      <c r="J66">
        <v>3.5577229244378172E-2</v>
      </c>
    </row>
    <row r="67" spans="2:10" ht="15" thickBot="1" x14ac:dyDescent="0.4">
      <c r="B67" s="8" t="s">
        <v>45</v>
      </c>
      <c r="C67" s="8">
        <v>7.6912932809485767E-5</v>
      </c>
      <c r="D67" s="8">
        <v>2.0187851114397207E-4</v>
      </c>
      <c r="E67" s="8">
        <v>0.38098622965687712</v>
      </c>
      <c r="F67" s="8">
        <v>0.70656517436260236</v>
      </c>
      <c r="G67" s="8">
        <v>-3.397438359641655E-4</v>
      </c>
      <c r="H67" s="8">
        <v>4.9356970158313698E-4</v>
      </c>
      <c r="I67" s="8">
        <v>-3.397438359641655E-4</v>
      </c>
      <c r="J67" s="8">
        <v>4.9356970158313698E-4</v>
      </c>
    </row>
    <row r="71" spans="2:10" x14ac:dyDescent="0.35">
      <c r="B71" t="s">
        <v>70</v>
      </c>
    </row>
    <row r="72" spans="2:10" ht="15" thickBot="1" x14ac:dyDescent="0.4"/>
    <row r="73" spans="2:10" x14ac:dyDescent="0.35">
      <c r="B73" s="9" t="s">
        <v>71</v>
      </c>
      <c r="C73" s="9" t="s">
        <v>77</v>
      </c>
      <c r="D73" s="9" t="s">
        <v>73</v>
      </c>
    </row>
    <row r="74" spans="2:10" x14ac:dyDescent="0.35">
      <c r="B74">
        <v>1</v>
      </c>
      <c r="C74">
        <v>-5.6529817011406553</v>
      </c>
      <c r="D74">
        <v>-0.56162639728153607</v>
      </c>
      <c r="E74" s="2">
        <f>ABS(D74)/C4</f>
        <v>-9.0371973322682361E-2</v>
      </c>
    </row>
    <row r="75" spans="2:10" x14ac:dyDescent="0.35">
      <c r="B75">
        <v>2</v>
      </c>
      <c r="C75">
        <v>-6.1257285157889649</v>
      </c>
      <c r="D75">
        <v>-8.8879582633226484E-2</v>
      </c>
      <c r="E75" s="2">
        <f t="shared" ref="E75:E108" si="0">ABS(D75)/C5</f>
        <v>-1.4301719629881707E-2</v>
      </c>
    </row>
    <row r="76" spans="2:10" x14ac:dyDescent="0.35">
      <c r="B76">
        <v>3</v>
      </c>
      <c r="C76">
        <v>-5.1077718311561071</v>
      </c>
      <c r="D76">
        <v>-1.1068362672660843</v>
      </c>
      <c r="E76" s="2">
        <f t="shared" si="0"/>
        <v>-0.17810234366139607</v>
      </c>
    </row>
    <row r="77" spans="2:10" x14ac:dyDescent="0.35">
      <c r="B77">
        <v>4</v>
      </c>
      <c r="C77">
        <v>-4.7184945650465888</v>
      </c>
      <c r="D77">
        <v>-1.4961135333756026</v>
      </c>
      <c r="E77" s="2">
        <f t="shared" si="0"/>
        <v>-0.24074141276188379</v>
      </c>
    </row>
    <row r="78" spans="2:10" x14ac:dyDescent="0.35">
      <c r="B78">
        <v>5</v>
      </c>
      <c r="C78">
        <v>-5.6504962345315235</v>
      </c>
      <c r="D78">
        <v>-0.56411186389066792</v>
      </c>
      <c r="E78" s="2">
        <f t="shared" si="0"/>
        <v>-9.0771912718661793E-2</v>
      </c>
    </row>
    <row r="79" spans="2:10" x14ac:dyDescent="0.35">
      <c r="B79">
        <v>6</v>
      </c>
      <c r="C79">
        <v>-4.5188548921607756</v>
      </c>
      <c r="D79">
        <v>-1.2902880981532521</v>
      </c>
      <c r="E79" s="2">
        <f t="shared" si="0"/>
        <v>-0.22211333071068068</v>
      </c>
    </row>
    <row r="80" spans="2:10" x14ac:dyDescent="0.35">
      <c r="B80">
        <v>7</v>
      </c>
      <c r="C80">
        <v>-5.2358678540225263</v>
      </c>
      <c r="D80">
        <v>-0.5732751362915014</v>
      </c>
      <c r="E80" s="2">
        <f t="shared" si="0"/>
        <v>-9.8684975950387402E-2</v>
      </c>
    </row>
    <row r="81" spans="2:5" x14ac:dyDescent="0.35">
      <c r="B81">
        <v>8</v>
      </c>
      <c r="C81">
        <v>-5.6278122472388574</v>
      </c>
      <c r="D81">
        <v>0.1063513293766114</v>
      </c>
      <c r="E81" s="2">
        <f t="shared" si="0"/>
        <v>-1.9261447460862884E-2</v>
      </c>
    </row>
    <row r="82" spans="2:5" x14ac:dyDescent="0.35">
      <c r="B82">
        <v>9</v>
      </c>
      <c r="C82">
        <v>-5.0788263328034846</v>
      </c>
      <c r="D82">
        <v>-0.44263458505876141</v>
      </c>
      <c r="E82" s="2">
        <f t="shared" si="0"/>
        <v>-8.0166208118364626E-2</v>
      </c>
    </row>
    <row r="83" spans="2:5" x14ac:dyDescent="0.35">
      <c r="B83">
        <v>10</v>
      </c>
      <c r="C83">
        <v>-5.4856492438120847</v>
      </c>
      <c r="D83">
        <v>-3.581167405016128E-2</v>
      </c>
      <c r="E83" s="2">
        <f t="shared" si="0"/>
        <v>-6.4859055570435061E-3</v>
      </c>
    </row>
    <row r="84" spans="2:5" x14ac:dyDescent="0.35">
      <c r="B84">
        <v>11</v>
      </c>
      <c r="C84">
        <v>-4.2674648865981641</v>
      </c>
      <c r="D84">
        <v>-0.84853092315591816</v>
      </c>
      <c r="E84" s="2">
        <f t="shared" si="0"/>
        <v>-0.16585840855032008</v>
      </c>
    </row>
    <row r="85" spans="2:5" x14ac:dyDescent="0.35">
      <c r="B85">
        <v>12</v>
      </c>
      <c r="C85">
        <v>-4.6139445847308584</v>
      </c>
      <c r="D85">
        <v>-0.50205122502322386</v>
      </c>
      <c r="E85" s="2">
        <f t="shared" si="0"/>
        <v>-9.8133627096804968E-2</v>
      </c>
    </row>
    <row r="86" spans="2:5" x14ac:dyDescent="0.35">
      <c r="B86">
        <v>13</v>
      </c>
      <c r="C86">
        <v>-5.0538550381573843</v>
      </c>
      <c r="D86">
        <v>-6.2140771596697952E-2</v>
      </c>
      <c r="E86" s="2">
        <f t="shared" si="0"/>
        <v>-1.2146368743739248E-2</v>
      </c>
    </row>
    <row r="87" spans="2:5" x14ac:dyDescent="0.35">
      <c r="B87">
        <v>14</v>
      </c>
      <c r="C87">
        <v>-5.2250639259032905</v>
      </c>
      <c r="D87">
        <v>0.26321879597646713</v>
      </c>
      <c r="E87" s="2">
        <f t="shared" si="0"/>
        <v>-5.3048571465661415E-2</v>
      </c>
    </row>
    <row r="88" spans="2:5" x14ac:dyDescent="0.35">
      <c r="B88">
        <v>15</v>
      </c>
      <c r="C88">
        <v>-4.1773686811484598</v>
      </c>
      <c r="D88">
        <v>-0.78447644877836353</v>
      </c>
      <c r="E88" s="2">
        <f t="shared" si="0"/>
        <v>-0.1581017601792688</v>
      </c>
    </row>
    <row r="89" spans="2:5" x14ac:dyDescent="0.35">
      <c r="B89">
        <v>16</v>
      </c>
      <c r="C89">
        <v>-5.4993632693808197</v>
      </c>
      <c r="D89">
        <v>0.67104953207851814</v>
      </c>
      <c r="E89" s="2">
        <f t="shared" si="0"/>
        <v>-0.13898217236675472</v>
      </c>
    </row>
    <row r="90" spans="2:5" x14ac:dyDescent="0.35">
      <c r="B90">
        <v>17</v>
      </c>
      <c r="C90">
        <v>-5.593646419792619</v>
      </c>
      <c r="D90">
        <v>0.88311571814670131</v>
      </c>
      <c r="E90" s="2">
        <f t="shared" si="0"/>
        <v>-0.18747690527484084</v>
      </c>
    </row>
    <row r="91" spans="2:5" x14ac:dyDescent="0.35">
      <c r="B91">
        <v>18</v>
      </c>
      <c r="C91">
        <v>-4.7165491506171646</v>
      </c>
      <c r="D91">
        <v>0.11137896462907371</v>
      </c>
      <c r="E91" s="2">
        <f t="shared" si="0"/>
        <v>-2.4185634869252091E-2</v>
      </c>
    </row>
    <row r="92" spans="2:5" x14ac:dyDescent="0.35">
      <c r="B92">
        <v>19</v>
      </c>
      <c r="C92">
        <v>-4.0736910771382693</v>
      </c>
      <c r="D92">
        <v>-0.43616892904549687</v>
      </c>
      <c r="E92" s="2">
        <f t="shared" si="0"/>
        <v>-9.6714516292620373E-2</v>
      </c>
    </row>
    <row r="93" spans="2:5" x14ac:dyDescent="0.35">
      <c r="B93">
        <v>20</v>
      </c>
      <c r="C93">
        <v>-5.2074780281508932</v>
      </c>
      <c r="D93">
        <v>0.78462939895675632</v>
      </c>
      <c r="E93" s="2">
        <f t="shared" si="0"/>
        <v>-0.17740362936628906</v>
      </c>
    </row>
    <row r="94" spans="2:5" x14ac:dyDescent="0.35">
      <c r="B94">
        <v>21</v>
      </c>
      <c r="C94">
        <v>-4.2965466453354217</v>
      </c>
      <c r="D94">
        <v>-0.12630198385871516</v>
      </c>
      <c r="E94" s="2">
        <f t="shared" si="0"/>
        <v>-2.8556705066736132E-2</v>
      </c>
    </row>
    <row r="95" spans="2:5" x14ac:dyDescent="0.35">
      <c r="B95">
        <v>22</v>
      </c>
      <c r="C95">
        <v>-4.7237663574686959</v>
      </c>
      <c r="D95">
        <v>0.52406127958876869</v>
      </c>
      <c r="E95" s="2">
        <f t="shared" si="0"/>
        <v>-0.12478525750511094</v>
      </c>
    </row>
    <row r="96" spans="2:5" x14ac:dyDescent="0.35">
      <c r="B96">
        <v>23</v>
      </c>
      <c r="C96">
        <v>-4.960977580111761</v>
      </c>
      <c r="D96">
        <v>0.94359405902578875</v>
      </c>
      <c r="E96" s="2">
        <f t="shared" si="0"/>
        <v>-0.23487776411516667</v>
      </c>
    </row>
    <row r="97" spans="2:5" x14ac:dyDescent="0.35">
      <c r="B97">
        <v>24</v>
      </c>
      <c r="C97">
        <v>-3.7285532969887067</v>
      </c>
      <c r="D97">
        <v>-0.23476300282698981</v>
      </c>
      <c r="E97" s="2">
        <f t="shared" si="0"/>
        <v>-5.9233981107666533E-2</v>
      </c>
    </row>
    <row r="98" spans="2:5" x14ac:dyDescent="0.35">
      <c r="B98">
        <v>25</v>
      </c>
      <c r="C98">
        <v>-4.6320690200934287</v>
      </c>
      <c r="D98">
        <v>0.66875272027773214</v>
      </c>
      <c r="E98" s="2">
        <f t="shared" si="0"/>
        <v>-0.16873564199476854</v>
      </c>
    </row>
    <row r="99" spans="2:5" x14ac:dyDescent="0.35">
      <c r="B99">
        <v>26</v>
      </c>
      <c r="C99">
        <v>-5.0320500038470222</v>
      </c>
      <c r="D99">
        <v>1.0687337040313256</v>
      </c>
      <c r="E99" s="2">
        <f t="shared" si="0"/>
        <v>-0.26965642486849312</v>
      </c>
    </row>
    <row r="100" spans="2:5" x14ac:dyDescent="0.35">
      <c r="B100">
        <v>27</v>
      </c>
      <c r="C100">
        <v>-4.0810095821794299</v>
      </c>
      <c r="D100">
        <v>0.16898657675128392</v>
      </c>
      <c r="E100" s="2">
        <f t="shared" si="0"/>
        <v>-4.319672366875292E-2</v>
      </c>
    </row>
    <row r="101" spans="2:5" x14ac:dyDescent="0.35">
      <c r="B101">
        <v>28</v>
      </c>
      <c r="C101">
        <v>-4.7645075447958591</v>
      </c>
      <c r="D101">
        <v>0.94779471917203795</v>
      </c>
      <c r="E101" s="2">
        <f t="shared" si="0"/>
        <v>-0.24832749082114292</v>
      </c>
    </row>
    <row r="102" spans="2:5" x14ac:dyDescent="0.35">
      <c r="B102">
        <v>29</v>
      </c>
      <c r="C102">
        <v>-4.2117235856507635</v>
      </c>
      <c r="D102">
        <v>0.39501076002694235</v>
      </c>
      <c r="E102" s="2">
        <f t="shared" si="0"/>
        <v>-0.10349501732878737</v>
      </c>
    </row>
    <row r="103" spans="2:5" x14ac:dyDescent="0.35">
      <c r="B103">
        <v>30</v>
      </c>
      <c r="C103">
        <v>-4.1140286267489952</v>
      </c>
      <c r="D103">
        <v>0.46436988578834004</v>
      </c>
      <c r="E103" s="2">
        <f t="shared" si="0"/>
        <v>-0.12723652230183846</v>
      </c>
    </row>
    <row r="104" spans="2:5" x14ac:dyDescent="0.35">
      <c r="B104">
        <v>31</v>
      </c>
      <c r="C104">
        <v>-3.4444861947844485</v>
      </c>
      <c r="D104">
        <v>-0.16743221819335963</v>
      </c>
      <c r="E104" s="2">
        <f t="shared" si="0"/>
        <v>-4.635548178269118E-2</v>
      </c>
    </row>
    <row r="105" spans="2:5" x14ac:dyDescent="0.35">
      <c r="B105">
        <v>32</v>
      </c>
      <c r="C105">
        <v>-3.9254222640723366</v>
      </c>
      <c r="D105">
        <v>0.31350385109452894</v>
      </c>
      <c r="E105" s="2">
        <f t="shared" si="0"/>
        <v>-8.6797046679707265E-2</v>
      </c>
    </row>
    <row r="106" spans="2:5" x14ac:dyDescent="0.35">
      <c r="B106">
        <v>33</v>
      </c>
      <c r="C106">
        <v>-3.565578653005244</v>
      </c>
      <c r="D106">
        <v>0.62811528757522872</v>
      </c>
      <c r="E106" s="2">
        <f t="shared" si="0"/>
        <v>-0.21382914761331123</v>
      </c>
    </row>
    <row r="107" spans="2:5" x14ac:dyDescent="0.35">
      <c r="B107">
        <v>34</v>
      </c>
      <c r="C107">
        <v>-1.345715737827746</v>
      </c>
      <c r="D107">
        <v>-0.62039711854508672</v>
      </c>
      <c r="E107" s="2">
        <f t="shared" si="0"/>
        <v>-0.3155450189617402</v>
      </c>
    </row>
    <row r="108" spans="2:5" ht="15" thickBot="1" x14ac:dyDescent="0.4">
      <c r="B108" s="8">
        <v>35</v>
      </c>
      <c r="C108" s="8">
        <v>-1.9356666157201494</v>
      </c>
      <c r="D108" s="8">
        <v>0.99917317652847493</v>
      </c>
      <c r="E108" s="2">
        <f t="shared" si="0"/>
        <v>-1.0669302471471684</v>
      </c>
    </row>
  </sheetData>
  <conditionalFormatting sqref="B4:C38">
    <cfRule type="cellIs" dxfId="45" priority="2" operator="equal">
      <formula>0</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E176C-688D-483B-B8BD-6A1D88B676B9}">
  <dimension ref="B3:M108"/>
  <sheetViews>
    <sheetView topLeftCell="A45" workbookViewId="0">
      <selection activeCell="B66" sqref="B66"/>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3" spans="2:13" ht="48" x14ac:dyDescent="0.35">
      <c r="C3" s="1" t="s">
        <v>44</v>
      </c>
      <c r="D3" s="1" t="s">
        <v>35</v>
      </c>
      <c r="E3" s="1" t="s">
        <v>36</v>
      </c>
      <c r="F3" s="1" t="s">
        <v>37</v>
      </c>
      <c r="G3" s="1" t="s">
        <v>38</v>
      </c>
      <c r="H3" s="1" t="s">
        <v>39</v>
      </c>
      <c r="I3" s="1" t="s">
        <v>40</v>
      </c>
      <c r="J3" s="1" t="s">
        <v>41</v>
      </c>
      <c r="K3" s="1" t="s">
        <v>42</v>
      </c>
      <c r="L3" s="1" t="s">
        <v>43</v>
      </c>
      <c r="M3" s="1" t="s">
        <v>45</v>
      </c>
    </row>
    <row r="4" spans="2:13" x14ac:dyDescent="0.35">
      <c r="B4" t="s">
        <v>9</v>
      </c>
      <c r="C4" s="15">
        <f>LOG10(VLOOKUP($B4,'[1]Dati finali'!$B$4:$O$40,'[1]Dati finali'!$M$42,FALSE))</f>
        <v>-2.6989700043360187</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2">
        <f>VLOOKUP($B4,'[1]Dati finali'!$B$4:$O$40,'[1]Dati finali'!H$42,FALSE)</f>
        <v>0.1126530612244898</v>
      </c>
      <c r="J4" s="4">
        <f>VLOOKUP($B4,'[1]Dati finali'!$B$4:$O$40,'[1]Dati finali'!I$42,FALSE)</f>
        <v>0.73675000000000002</v>
      </c>
      <c r="K4">
        <f>VLOOKUP($B4,'[1]Dati finali'!$B$4:$O$40,'[1]Dati finali'!J$42,FALSE)</f>
        <v>31866.010828482387</v>
      </c>
      <c r="L4">
        <f>VLOOKUP($B4,'[1]Dati finali'!$B$4:$O$40,'[1]Dati finali'!K$42,FALSE)</f>
        <v>27</v>
      </c>
      <c r="M4" s="7">
        <f>VLOOKUP($B4,'[1]Dati finali'!$B$4:$O$40,'[1]Dati finali'!L$42,FALSE)</f>
        <v>5561.476705</v>
      </c>
    </row>
    <row r="5" spans="2:13" x14ac:dyDescent="0.35">
      <c r="B5" t="s">
        <v>11</v>
      </c>
      <c r="C5" s="15">
        <f>LOG10(VLOOKUP($B5,'[1]Dati finali'!$B$4:$O$40,'[1]Dati finali'!$M$42,FALSE))</f>
        <v>-2.6989700043360187</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finali'!F$42,FALSE)</f>
        <v>15.12585214777892</v>
      </c>
      <c r="H5" s="5">
        <f>VLOOKUP($B5,'[1]Dati finali'!$B$4:$O$40,'[1]Dati finali'!G$42,FALSE)</f>
        <v>1</v>
      </c>
      <c r="I5" s="2">
        <f>VLOOKUP($B5,'[1]Dati finali'!$B$4:$O$40,'[1]Dati finali'!H$42,FALSE)</f>
        <v>0.12391056910569105</v>
      </c>
      <c r="J5" s="4">
        <f>VLOOKUP($B5,'[1]Dati finali'!$B$4:$O$40,'[1]Dati finali'!I$42,FALSE)</f>
        <v>0.68716999999999995</v>
      </c>
      <c r="K5">
        <f>VLOOKUP($B5,'[1]Dati finali'!$B$4:$O$40,'[1]Dati finali'!J$42,FALSE)</f>
        <v>27843.887608341538</v>
      </c>
      <c r="L5">
        <f>VLOOKUP($B5,'[1]Dati finali'!$B$4:$O$40,'[1]Dati finali'!K$42,FALSE)</f>
        <v>8</v>
      </c>
      <c r="M5" s="7">
        <f>VLOOKUP($B5,'[1]Dati finali'!$B$4:$O$40,'[1]Dati finali'!L$42,FALSE)</f>
        <v>6592.3394420000004</v>
      </c>
    </row>
    <row r="6" spans="2:13" x14ac:dyDescent="0.35">
      <c r="B6" t="s">
        <v>15</v>
      </c>
      <c r="C6" s="15">
        <f>LOG10(VLOOKUP($B6,'[1]Dati finali'!$B$4:$O$40,'[1]Dati finali'!$M$42,FALSE))</f>
        <v>-2.6989700043360187</v>
      </c>
      <c r="D6" s="2">
        <f>VLOOKUP($B6,'[1]Dati finali'!$B$4:$O$40,'[1]Dati finali'!C$42,FALSE)</f>
        <v>0.31</v>
      </c>
      <c r="E6" s="6">
        <f>VLOOKUP($B6,'[1]Dati finali'!$B$4:$O$40,'[1]Dati finali'!D$42,FALSE)</f>
        <v>5062.6064215523229</v>
      </c>
      <c r="F6" s="5">
        <f>VLOOKUP($B6,'[1]Dati finali'!$B$4:$O$40,'[1]Dati finali'!E$42,FALSE)</f>
        <v>0.17780000000000001</v>
      </c>
      <c r="G6" s="5">
        <f>VLOOKUP($B6,'[1]Dati finali'!$B$4:$O$40,'[1]Dati finali'!F$42,FALSE)</f>
        <v>6.8102102076807478</v>
      </c>
      <c r="H6" s="5">
        <f>VLOOKUP($B6,'[1]Dati finali'!$B$4:$O$40,'[1]Dati finali'!G$42,FALSE)</f>
        <v>1.3508771929824563</v>
      </c>
      <c r="I6" s="2">
        <f>VLOOKUP($B6,'[1]Dati finali'!$B$4:$O$40,'[1]Dati finali'!H$42,FALSE)</f>
        <v>0.28974708171206226</v>
      </c>
      <c r="J6" s="4">
        <f>VLOOKUP($B6,'[1]Dati finali'!$B$4:$O$40,'[1]Dati finali'!I$42,FALSE)</f>
        <v>0.78724000000000005</v>
      </c>
      <c r="K6">
        <f>VLOOKUP($B6,'[1]Dati finali'!$B$4:$O$40,'[1]Dati finali'!J$42,FALSE)</f>
        <v>24212.197302170782</v>
      </c>
      <c r="L6">
        <f>VLOOKUP($B6,'[1]Dati finali'!$B$4:$O$40,'[1]Dati finali'!K$42,FALSE)</f>
        <v>21</v>
      </c>
      <c r="M6" s="7">
        <f>VLOOKUP($B6,'[1]Dati finali'!$B$4:$O$40,'[1]Dati finali'!L$42,FALSE)</f>
        <v>4215.9879979999996</v>
      </c>
    </row>
    <row r="7" spans="2:13" x14ac:dyDescent="0.35">
      <c r="B7" t="s">
        <v>19</v>
      </c>
      <c r="C7" s="15">
        <f>LOG10(VLOOKUP($B7,'[1]Dati finali'!$B$4:$O$40,'[1]Dati finali'!$M$42,FALSE))</f>
        <v>-2.6989700043360187</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finali'!F$42,FALSE)</f>
        <v>5.9881199260780429</v>
      </c>
      <c r="H7" s="5">
        <f>VLOOKUP($B7,'[1]Dati finali'!$B$4:$O$40,'[1]Dati finali'!G$42,FALSE)</f>
        <v>1.4122807017543861</v>
      </c>
      <c r="I7" s="2">
        <f>VLOOKUP($B7,'[1]Dati finali'!$B$4:$O$40,'[1]Dati finali'!H$42,FALSE)</f>
        <v>0.37279399585921325</v>
      </c>
      <c r="J7" s="4">
        <f>VLOOKUP($B7,'[1]Dati finali'!$B$4:$O$40,'[1]Dati finali'!I$42,FALSE)</f>
        <v>0.70144000000000006</v>
      </c>
      <c r="K7">
        <f>VLOOKUP($B7,'[1]Dati finali'!$B$4:$O$40,'[1]Dati finali'!J$42,FALSE)</f>
        <v>34585.035786649052</v>
      </c>
      <c r="L7">
        <f>VLOOKUP($B7,'[1]Dati finali'!$B$4:$O$40,'[1]Dati finali'!K$42,FALSE)</f>
        <v>29</v>
      </c>
      <c r="M7" s="7">
        <f>VLOOKUP($B7,'[1]Dati finali'!$B$4:$O$40,'[1]Dati finali'!L$42,FALSE)</f>
        <v>4652.762874</v>
      </c>
    </row>
    <row r="8" spans="2:13" x14ac:dyDescent="0.35">
      <c r="B8" t="s">
        <v>26</v>
      </c>
      <c r="C8" s="15">
        <f>LOG10(VLOOKUP($B8,'[1]Dati finali'!$B$4:$O$40,'[1]Dati finali'!$M$42,FALSE))</f>
        <v>-2.6989700043360187</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finali'!F$42,FALSE)</f>
        <v>8.5564162387120248</v>
      </c>
      <c r="H8" s="5">
        <f>VLOOKUP($B8,'[1]Dati finali'!$B$4:$O$40,'[1]Dati finali'!G$42,FALSE)</f>
        <v>0.93859649122807032</v>
      </c>
      <c r="I8" s="2">
        <f>VLOOKUP($B8,'[1]Dati finali'!$B$4:$O$40,'[1]Dati finali'!H$42,FALSE)</f>
        <v>0.13689675870348139</v>
      </c>
      <c r="J8" s="4">
        <f>VLOOKUP($B8,'[1]Dati finali'!$B$4:$O$40,'[1]Dati finali'!I$42,FALSE)</f>
        <v>0.60104999999999997</v>
      </c>
      <c r="K8">
        <f>VLOOKUP($B8,'[1]Dati finali'!$B$4:$O$40,'[1]Dati finali'!J$42,FALSE)</f>
        <v>25545.694362817598</v>
      </c>
      <c r="L8">
        <f>VLOOKUP($B8,'[1]Dati finali'!$B$4:$O$40,'[1]Dati finali'!K$42,FALSE)</f>
        <v>38</v>
      </c>
      <c r="M8" s="7">
        <f>VLOOKUP($B8,'[1]Dati finali'!$B$4:$O$40,'[1]Dati finali'!L$42,FALSE)</f>
        <v>5798.3715529999999</v>
      </c>
    </row>
    <row r="9" spans="2:13" x14ac:dyDescent="0.35">
      <c r="B9" t="s">
        <v>21</v>
      </c>
      <c r="C9" s="15">
        <f>LOG10(VLOOKUP($B9,'[1]Dati finali'!$B$4:$O$40,'[1]Dati finali'!$M$42,FALSE))</f>
        <v>-2.5228787452803374</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finali'!F$42,FALSE)</f>
        <v>4.6340912369905238</v>
      </c>
      <c r="H9" s="5">
        <f>VLOOKUP($B9,'[1]Dati finali'!$B$4:$O$40,'[1]Dati finali'!G$42,FALSE)</f>
        <v>1.0175438596491229</v>
      </c>
      <c r="I9" s="2">
        <f>VLOOKUP($B9,'[1]Dati finali'!$B$4:$O$40,'[1]Dati finali'!H$42,FALSE)</f>
        <v>0.48558139534883721</v>
      </c>
      <c r="J9" s="4">
        <f>VLOOKUP($B9,'[1]Dati finali'!$B$4:$O$40,'[1]Dati finali'!I$42,FALSE)</f>
        <v>0.67516000000000009</v>
      </c>
      <c r="K9">
        <f>VLOOKUP($B9,'[1]Dati finali'!$B$4:$O$40,'[1]Dati finali'!J$42,FALSE)</f>
        <v>28945.214455971793</v>
      </c>
      <c r="L9">
        <f>VLOOKUP($B9,'[1]Dati finali'!$B$4:$O$40,'[1]Dati finali'!K$42,FALSE)</f>
        <v>23</v>
      </c>
      <c r="M9" s="7">
        <f>VLOOKUP($B9,'[1]Dati finali'!$B$4:$O$40,'[1]Dati finali'!L$42,FALSE)</f>
        <v>6066.7289979999996</v>
      </c>
    </row>
    <row r="10" spans="2:13" x14ac:dyDescent="0.35">
      <c r="B10" t="s">
        <v>28</v>
      </c>
      <c r="C10" s="15">
        <f>LOG10(VLOOKUP($B10,'[1]Dati finali'!$B$4:$O$40,'[1]Dati finali'!$M$42,FALSE))</f>
        <v>-2.5228787452803374</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finali'!F$42,FALSE)</f>
        <v>4.0649553393803624</v>
      </c>
      <c r="H10" s="5">
        <f>VLOOKUP($B10,'[1]Dati finali'!$B$4:$O$40,'[1]Dati finali'!G$42,FALSE)</f>
        <v>1.0175438596491229</v>
      </c>
      <c r="I10" s="2">
        <f>VLOOKUP($B10,'[1]Dati finali'!$B$4:$O$40,'[1]Dati finali'!H$42,FALSE)</f>
        <v>0.41427188940092169</v>
      </c>
      <c r="J10" s="4">
        <f>VLOOKUP($B10,'[1]Dati finali'!$B$4:$O$40,'[1]Dati finali'!I$42,FALSE)</f>
        <v>0.53935999999999995</v>
      </c>
      <c r="K10">
        <f>VLOOKUP($B10,'[1]Dati finali'!$B$4:$O$40,'[1]Dati finali'!J$42,FALSE)</f>
        <v>23383.132051156193</v>
      </c>
      <c r="L10">
        <f>VLOOKUP($B10,'[1]Dati finali'!$B$4:$O$40,'[1]Dati finali'!K$42,FALSE)</f>
        <v>34</v>
      </c>
      <c r="M10" s="7">
        <f>VLOOKUP($B10,'[1]Dati finali'!$B$4:$O$40,'[1]Dati finali'!L$42,FALSE)</f>
        <v>4935.9262470000003</v>
      </c>
    </row>
    <row r="11" spans="2:13" x14ac:dyDescent="0.35">
      <c r="B11" t="s">
        <v>7</v>
      </c>
      <c r="C11" s="15">
        <f>LOG10(VLOOKUP($B11,'[1]Dati finali'!$B$4:$O$40,'[1]Dati finali'!$M$42,FALSE))</f>
        <v>-2.3979400086720375</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finali'!F$42,FALSE)</f>
        <v>6.9264885622573331</v>
      </c>
      <c r="H11" s="5">
        <f>VLOOKUP($B11,'[1]Dati finali'!$B$4:$O$40,'[1]Dati finali'!G$42,FALSE)</f>
        <v>0.97368421052631593</v>
      </c>
      <c r="I11" s="2">
        <f>VLOOKUP($B11,'[1]Dati finali'!$B$4:$O$40,'[1]Dati finali'!H$42,FALSE)</f>
        <v>0.15651982378854626</v>
      </c>
      <c r="J11" s="4">
        <f>VLOOKUP($B11,'[1]Dati finali'!$B$4:$O$40,'[1]Dati finali'!I$42,FALSE)</f>
        <v>0.74668999999999996</v>
      </c>
      <c r="K11">
        <f>VLOOKUP($B11,'[1]Dati finali'!$B$4:$O$40,'[1]Dati finali'!J$42,FALSE)</f>
        <v>18375.433481661283</v>
      </c>
      <c r="L11">
        <f>VLOOKUP($B11,'[1]Dati finali'!$B$4:$O$40,'[1]Dati finali'!K$42,FALSE)</f>
        <v>33</v>
      </c>
      <c r="M11" s="7">
        <f>VLOOKUP($B11,'[1]Dati finali'!$B$4:$O$40,'[1]Dati finali'!L$42,FALSE)</f>
        <v>4747.1506650000001</v>
      </c>
    </row>
    <row r="12" spans="2:13" x14ac:dyDescent="0.35">
      <c r="B12" t="s">
        <v>23</v>
      </c>
      <c r="C12" s="15">
        <f>LOG10(VLOOKUP($B12,'[1]Dati finali'!$B$4:$O$40,'[1]Dati finali'!$M$42,FALSE))</f>
        <v>-2.3979400086720375</v>
      </c>
      <c r="D12" s="2">
        <f>VLOOKUP($B12,'[1]Dati finali'!$B$4:$O$40,'[1]Dati finali'!C$42,FALSE)</f>
        <v>0.23899999999999999</v>
      </c>
      <c r="E12" s="6">
        <f>VLOOKUP($B12,'[1]Dati finali'!$B$4:$O$40,'[1]Dati finali'!D$42,FALSE)</f>
        <v>4924.5440194404428</v>
      </c>
      <c r="F12" s="5">
        <f>VLOOKUP($B12,'[1]Dati finali'!$B$4:$O$40,'[1]Dati finali'!E$42,FALSE)</f>
        <v>0.1313</v>
      </c>
      <c r="G12" s="5">
        <f>VLOOKUP($B12,'[1]Dati finali'!$B$4:$O$40,'[1]Dati finali'!F$42,FALSE)</f>
        <v>3.352791671985794</v>
      </c>
      <c r="H12" s="5">
        <f>VLOOKUP($B12,'[1]Dati finali'!$B$4:$O$40,'[1]Dati finali'!G$42,FALSE)</f>
        <v>1.192982456140351</v>
      </c>
      <c r="I12" s="2">
        <f>VLOOKUP($B12,'[1]Dati finali'!$B$4:$O$40,'[1]Dati finali'!H$42,FALSE)</f>
        <v>0.16675000000000001</v>
      </c>
      <c r="J12" s="4">
        <f>VLOOKUP($B12,'[1]Dati finali'!$B$4:$O$40,'[1]Dati finali'!I$42,FALSE)</f>
        <v>0.94546000000000008</v>
      </c>
      <c r="K12">
        <f>VLOOKUP($B12,'[1]Dati finali'!$B$4:$O$40,'[1]Dati finali'!J$42,FALSE)</f>
        <v>35994.860216078843</v>
      </c>
      <c r="L12">
        <f>VLOOKUP($B12,'[1]Dati finali'!$B$4:$O$40,'[1]Dati finali'!K$42,FALSE)</f>
        <v>9</v>
      </c>
      <c r="M12" s="7">
        <f>VLOOKUP($B12,'[1]Dati finali'!$B$4:$O$40,'[1]Dati finali'!L$42,FALSE)</f>
        <v>3986.496114</v>
      </c>
    </row>
    <row r="13" spans="2:13" x14ac:dyDescent="0.35">
      <c r="B13" t="s">
        <v>29</v>
      </c>
      <c r="C13" s="15">
        <f>LOG10(VLOOKUP($B13,'[1]Dati finali'!$B$4:$O$40,'[1]Dati finali'!$M$42,FALSE))</f>
        <v>-2.3979400086720375</v>
      </c>
      <c r="D13" s="2">
        <f>VLOOKUP($B13,'[1]Dati finali'!$B$4:$O$40,'[1]Dati finali'!C$42,FALSE)</f>
        <v>0.23100000000000001</v>
      </c>
      <c r="E13" s="6">
        <f>VLOOKUP($B13,'[1]Dati finali'!$B$4:$O$40,'[1]Dati finali'!D$42,FALSE)</f>
        <v>5137.0738351939754</v>
      </c>
      <c r="F13" s="5">
        <f>VLOOKUP($B13,'[1]Dati finali'!$B$4:$O$40,'[1]Dati finali'!E$42,FALSE)</f>
        <v>0.14384999999999998</v>
      </c>
      <c r="G13" s="5">
        <f>VLOOKUP($B13,'[1]Dati finali'!$B$4:$O$40,'[1]Dati finali'!F$42,FALSE)</f>
        <v>6.4956673156300822</v>
      </c>
      <c r="H13" s="5">
        <f>VLOOKUP($B13,'[1]Dati finali'!$B$4:$O$40,'[1]Dati finali'!G$42,FALSE)</f>
        <v>1.1578947368421053</v>
      </c>
      <c r="I13" s="2">
        <f>VLOOKUP($B13,'[1]Dati finali'!$B$4:$O$40,'[1]Dati finali'!H$42,FALSE)</f>
        <v>0.24461254612546127</v>
      </c>
      <c r="J13" s="4">
        <f>VLOOKUP($B13,'[1]Dati finali'!$B$4:$O$40,'[1]Dati finali'!I$42,FALSE)</f>
        <v>0.53750999999999993</v>
      </c>
      <c r="K13">
        <f>VLOOKUP($B13,'[1]Dati finali'!$B$4:$O$40,'[1]Dati finali'!J$42,FALSE)</f>
        <v>27733.754503235035</v>
      </c>
      <c r="L13">
        <f>VLOOKUP($B13,'[1]Dati finali'!$B$4:$O$40,'[1]Dati finali'!K$42,FALSE)</f>
        <v>24</v>
      </c>
      <c r="M13" s="7">
        <f>VLOOKUP($B13,'[1]Dati finali'!$B$4:$O$40,'[1]Dati finali'!L$42,FALSE)</f>
        <v>5348.64149</v>
      </c>
    </row>
    <row r="14" spans="2:13" x14ac:dyDescent="0.35">
      <c r="B14" t="s">
        <v>6</v>
      </c>
      <c r="C14" s="15">
        <f>LOG10(VLOOKUP($B14,'[1]Dati finali'!$B$4:$O$40,'[1]Dati finali'!$M$42,FALSE))</f>
        <v>-2.2218487496163561</v>
      </c>
      <c r="D14" s="2">
        <f>VLOOKUP($B14,'[1]Dati finali'!$B$4:$O$40,'[1]Dati finali'!C$42,FALSE)</f>
        <v>0.40299999999999997</v>
      </c>
      <c r="E14" s="6">
        <f>VLOOKUP($B14,'[1]Dati finali'!$B$4:$O$40,'[1]Dati finali'!D$42,FALSE)</f>
        <v>7709.1230778824656</v>
      </c>
      <c r="F14" s="5">
        <f>VLOOKUP($B14,'[1]Dati finali'!$B$4:$O$40,'[1]Dati finali'!E$42,FALSE)</f>
        <v>0.2838</v>
      </c>
      <c r="G14" s="5">
        <f>VLOOKUP($B14,'[1]Dati finali'!$B$4:$O$40,'[1]Dati finali'!F$42,FALSE)</f>
        <v>8.7595639851693914</v>
      </c>
      <c r="H14" s="5">
        <f>VLOOKUP($B14,'[1]Dati finali'!$B$4:$O$40,'[1]Dati finali'!G$42,FALSE)</f>
        <v>1.2543859649122808</v>
      </c>
      <c r="I14" s="2">
        <f>VLOOKUP($B14,'[1]Dati finali'!$B$4:$O$40,'[1]Dati finali'!H$42,FALSE)</f>
        <v>0.16570760233918128</v>
      </c>
      <c r="J14" s="4">
        <f>VLOOKUP($B14,'[1]Dati finali'!$B$4:$O$40,'[1]Dati finali'!I$42,FALSE)</f>
        <v>0.97960999999999998</v>
      </c>
      <c r="K14">
        <f>VLOOKUP($B14,'[1]Dati finali'!$B$4:$O$40,'[1]Dati finali'!J$42,FALSE)</f>
        <v>41965.08520658395</v>
      </c>
      <c r="L14">
        <f>VLOOKUP($B14,'[1]Dati finali'!$B$4:$O$40,'[1]Dati finali'!K$42,FALSE)</f>
        <v>41</v>
      </c>
      <c r="M14" s="7">
        <f>VLOOKUP($B14,'[1]Dati finali'!$B$4:$O$40,'[1]Dati finali'!L$42,FALSE)</f>
        <v>5646.6107910000001</v>
      </c>
    </row>
    <row r="15" spans="2:13" x14ac:dyDescent="0.35">
      <c r="B15" t="s">
        <v>20</v>
      </c>
      <c r="C15" s="15">
        <f>LOG10(VLOOKUP($B15,'[1]Dati finali'!$B$4:$O$40,'[1]Dati finali'!$M$42,FALSE))</f>
        <v>-2.2218487496163561</v>
      </c>
      <c r="D15" s="2">
        <f>VLOOKUP($B15,'[1]Dati finali'!$B$4:$O$40,'[1]Dati finali'!C$42,FALSE)</f>
        <v>0.33899999999999997</v>
      </c>
      <c r="E15" s="6">
        <f>VLOOKUP($B15,'[1]Dati finali'!$B$4:$O$40,'[1]Dati finali'!D$42,FALSE)</f>
        <v>3507.4045206547157</v>
      </c>
      <c r="F15" s="5">
        <f>VLOOKUP($B15,'[1]Dati finali'!$B$4:$O$40,'[1]Dati finali'!E$42,FALSE)</f>
        <v>0.15839999999999999</v>
      </c>
      <c r="G15" s="5">
        <f>VLOOKUP($B15,'[1]Dati finali'!$B$4:$O$40,'[1]Dati finali'!F$42,FALSE)</f>
        <v>3.6759041273651438</v>
      </c>
      <c r="H15" s="5">
        <f>VLOOKUP($B15,'[1]Dati finali'!$B$4:$O$40,'[1]Dati finali'!G$42,FALSE)</f>
        <v>1.0175438596491229</v>
      </c>
      <c r="I15" s="2">
        <f>VLOOKUP($B15,'[1]Dati finali'!$B$4:$O$40,'[1]Dati finali'!H$42,FALSE)</f>
        <v>0.54400000000000004</v>
      </c>
      <c r="J15" s="4">
        <f>VLOOKUP($B15,'[1]Dati finali'!$B$4:$O$40,'[1]Dati finali'!I$42,FALSE)</f>
        <v>0.68075000000000008</v>
      </c>
      <c r="K15">
        <f>VLOOKUP($B15,'[1]Dati finali'!$B$4:$O$40,'[1]Dati finali'!J$42,FALSE)</f>
        <v>24735.816612986935</v>
      </c>
      <c r="L15">
        <f>VLOOKUP($B15,'[1]Dati finali'!$B$4:$O$40,'[1]Dati finali'!K$42,FALSE)</f>
        <v>22</v>
      </c>
      <c r="M15" s="7">
        <f>VLOOKUP($B15,'[1]Dati finali'!$B$4:$O$40,'[1]Dati finali'!L$42,FALSE)</f>
        <v>6316.579033</v>
      </c>
    </row>
    <row r="16" spans="2:13" x14ac:dyDescent="0.35">
      <c r="B16" t="s">
        <v>31</v>
      </c>
      <c r="C16" s="15">
        <f>LOG10(VLOOKUP($B16,'[1]Dati finali'!$B$4:$O$40,'[1]Dati finali'!$M$42,FALSE))</f>
        <v>-2.2218487496163561</v>
      </c>
      <c r="D16" s="2">
        <f>VLOOKUP($B16,'[1]Dati finali'!$B$4:$O$40,'[1]Dati finali'!C$42,FALSE)</f>
        <v>0.36399999999999999</v>
      </c>
      <c r="E16" s="6">
        <f>VLOOKUP($B16,'[1]Dati finali'!$B$4:$O$40,'[1]Dati finali'!D$42,FALSE)</f>
        <v>5355.9870055822093</v>
      </c>
      <c r="F16" s="5">
        <f>VLOOKUP($B16,'[1]Dati finali'!$B$4:$O$40,'[1]Dati finali'!E$42,FALSE)</f>
        <v>0.22365000000000002</v>
      </c>
      <c r="G16" s="5">
        <f>VLOOKUP($B16,'[1]Dati finali'!$B$4:$O$40,'[1]Dati finali'!F$42,FALSE)</f>
        <v>6.0711060787623232</v>
      </c>
      <c r="H16" s="5">
        <f>VLOOKUP($B16,'[1]Dati finali'!$B$4:$O$40,'[1]Dati finali'!G$42,FALSE)</f>
        <v>1.1052631578947369</v>
      </c>
      <c r="I16" s="2">
        <f>VLOOKUP($B16,'[1]Dati finali'!$B$4:$O$40,'[1]Dati finali'!H$42,FALSE)</f>
        <v>0.38106081573197381</v>
      </c>
      <c r="J16" s="4">
        <f>VLOOKUP($B16,'[1]Dati finali'!$B$4:$O$40,'[1]Dati finali'!I$42,FALSE)</f>
        <v>0.80079999999999996</v>
      </c>
      <c r="K16">
        <f>VLOOKUP($B16,'[1]Dati finali'!$B$4:$O$40,'[1]Dati finali'!J$42,FALSE)</f>
        <v>33331.449418750446</v>
      </c>
      <c r="L16">
        <f>VLOOKUP($B16,'[1]Dati finali'!$B$4:$O$40,'[1]Dati finali'!K$42,FALSE)</f>
        <v>6</v>
      </c>
      <c r="M16" s="7">
        <f>VLOOKUP($B16,'[1]Dati finali'!$B$4:$O$40,'[1]Dati finali'!L$42,FALSE)</f>
        <v>4488.0469249999996</v>
      </c>
    </row>
    <row r="17" spans="2:13" x14ac:dyDescent="0.35">
      <c r="B17" t="s">
        <v>8</v>
      </c>
      <c r="C17" s="15">
        <f>LOG10(VLOOKUP($B17,'[1]Dati finali'!$B$4:$O$40,'[1]Dati finali'!$M$42,FALSE))</f>
        <v>-2.1549019599857431</v>
      </c>
      <c r="D17" s="2">
        <f>VLOOKUP($B17,'[1]Dati finali'!$B$4:$O$40,'[1]Dati finali'!C$42,FALSE)</f>
        <v>0.42499999999999999</v>
      </c>
      <c r="E17" s="6">
        <f>VLOOKUP($B17,'[1]Dati finali'!$B$4:$O$40,'[1]Dati finali'!D$42,FALSE)</f>
        <v>3624.8957527885314</v>
      </c>
      <c r="F17" s="5">
        <f>VLOOKUP($B17,'[1]Dati finali'!$B$4:$O$40,'[1]Dati finali'!E$42,FALSE)</f>
        <v>0.18445</v>
      </c>
      <c r="G17" s="5">
        <f>VLOOKUP($B17,'[1]Dati finali'!$B$4:$O$40,'[1]Dati finali'!F$42,FALSE)</f>
        <v>6.370813979217516</v>
      </c>
      <c r="H17" s="5">
        <f>VLOOKUP($B17,'[1]Dati finali'!$B$4:$O$40,'[1]Dati finali'!G$42,FALSE)</f>
        <v>1.0789473684210527</v>
      </c>
      <c r="I17" s="2">
        <f>VLOOKUP($B17,'[1]Dati finali'!$B$4:$O$40,'[1]Dati finali'!H$42,FALSE)</f>
        <v>8.6530612244897956E-2</v>
      </c>
      <c r="J17" s="4">
        <f>VLOOKUP($B17,'[1]Dati finali'!$B$4:$O$40,'[1]Dati finali'!I$42,FALSE)</f>
        <v>0.66835999999999995</v>
      </c>
      <c r="K17">
        <f>VLOOKUP($B17,'[1]Dati finali'!$B$4:$O$40,'[1]Dati finali'!J$42,FALSE)</f>
        <v>30266.202047392988</v>
      </c>
      <c r="L17">
        <f>VLOOKUP($B17,'[1]Dati finali'!$B$4:$O$40,'[1]Dati finali'!K$42,FALSE)</f>
        <v>40</v>
      </c>
      <c r="M17" s="7">
        <f>VLOOKUP($B17,'[1]Dati finali'!$B$4:$O$40,'[1]Dati finali'!L$42,FALSE)</f>
        <v>3905.06351</v>
      </c>
    </row>
    <row r="18" spans="2:13" x14ac:dyDescent="0.35">
      <c r="B18" t="s">
        <v>18</v>
      </c>
      <c r="C18" s="15">
        <f>LOG10(VLOOKUP($B18,'[1]Dati finali'!$B$4:$O$40,'[1]Dati finali'!$M$42,FALSE))</f>
        <v>-2.1549019599857431</v>
      </c>
      <c r="D18" s="2">
        <f>VLOOKUP($B18,'[1]Dati finali'!$B$4:$O$40,'[1]Dati finali'!C$42,FALSE)</f>
        <v>0.46500000000000002</v>
      </c>
      <c r="E18" s="6">
        <f>VLOOKUP($B18,'[1]Dati finali'!$B$4:$O$40,'[1]Dati finali'!D$42,FALSE)</f>
        <v>5672.0641341079581</v>
      </c>
      <c r="F18" s="5">
        <f>VLOOKUP($B18,'[1]Dati finali'!$B$4:$O$40,'[1]Dati finali'!E$42,FALSE)</f>
        <v>0.23299999999999998</v>
      </c>
      <c r="G18" s="5">
        <f>VLOOKUP($B18,'[1]Dati finali'!$B$4:$O$40,'[1]Dati finali'!F$42,FALSE)</f>
        <v>8.3454982162721922</v>
      </c>
      <c r="H18" s="5">
        <f>VLOOKUP($B18,'[1]Dati finali'!$B$4:$O$40,'[1]Dati finali'!G$42,FALSE)</f>
        <v>1.2017543859649125</v>
      </c>
      <c r="I18" s="2">
        <f>VLOOKUP($B18,'[1]Dati finali'!$B$4:$O$40,'[1]Dati finali'!H$42,FALSE)</f>
        <v>0.24720394736842105</v>
      </c>
      <c r="J18" s="4">
        <f>VLOOKUP($B18,'[1]Dati finali'!$B$4:$O$40,'[1]Dati finali'!I$42,FALSE)</f>
        <v>0.62946999999999997</v>
      </c>
      <c r="K18">
        <f>VLOOKUP($B18,'[1]Dati finali'!$B$4:$O$40,'[1]Dati finali'!J$42,FALSE)</f>
        <v>66358.098990725048</v>
      </c>
      <c r="L18">
        <f>VLOOKUP($B18,'[1]Dati finali'!$B$4:$O$40,'[1]Dati finali'!K$42,FALSE)</f>
        <v>19</v>
      </c>
      <c r="M18" s="7">
        <f>VLOOKUP($B18,'[1]Dati finali'!$B$4:$O$40,'[1]Dati finali'!L$42,FALSE)</f>
        <v>5924.2219409999998</v>
      </c>
    </row>
    <row r="19" spans="2:13" x14ac:dyDescent="0.35">
      <c r="B19" t="s">
        <v>30</v>
      </c>
      <c r="C19" s="15">
        <f>LOG10(VLOOKUP($B19,'[1]Dati finali'!$B$4:$O$40,'[1]Dati finali'!$M$42,FALSE))</f>
        <v>-2.0969100130080562</v>
      </c>
      <c r="D19" s="2">
        <f>VLOOKUP($B19,'[1]Dati finali'!$B$4:$O$40,'[1]Dati finali'!C$42,FALSE)</f>
        <v>0.32500000000000001</v>
      </c>
      <c r="E19" s="6">
        <f>VLOOKUP($B19,'[1]Dati finali'!$B$4:$O$40,'[1]Dati finali'!D$42,FALSE)</f>
        <v>6727.9993016421113</v>
      </c>
      <c r="F19" s="5">
        <f>VLOOKUP($B19,'[1]Dati finali'!$B$4:$O$40,'[1]Dati finali'!E$42,FALSE)</f>
        <v>0.16109999999999999</v>
      </c>
      <c r="G19" s="5">
        <f>VLOOKUP($B19,'[1]Dati finali'!$B$4:$O$40,'[1]Dati finali'!F$42,FALSE)</f>
        <v>7.0239271991599912</v>
      </c>
      <c r="H19" s="5">
        <f>VLOOKUP($B19,'[1]Dati finali'!$B$4:$O$40,'[1]Dati finali'!G$42,FALSE)</f>
        <v>1.1578947368421053</v>
      </c>
      <c r="I19" s="2">
        <f>VLOOKUP($B19,'[1]Dati finali'!$B$4:$O$40,'[1]Dati finali'!H$42,FALSE)</f>
        <v>0.30648484848484847</v>
      </c>
      <c r="J19" s="4">
        <f>VLOOKUP($B19,'[1]Dati finali'!$B$4:$O$40,'[1]Dati finali'!I$42,FALSE)</f>
        <v>0.54273000000000005</v>
      </c>
      <c r="K19">
        <f>VLOOKUP($B19,'[1]Dati finali'!$B$4:$O$40,'[1]Dati finali'!J$42,FALSE)</f>
        <v>30586.152876945034</v>
      </c>
      <c r="L19">
        <f>VLOOKUP($B19,'[1]Dati finali'!$B$4:$O$40,'[1]Dati finali'!K$42,FALSE)</f>
        <v>5</v>
      </c>
      <c r="M19" s="7">
        <f>VLOOKUP($B19,'[1]Dati finali'!$B$4:$O$40,'[1]Dati finali'!L$42,FALSE)</f>
        <v>5115.4481239999996</v>
      </c>
    </row>
    <row r="20" spans="2:13" x14ac:dyDescent="0.35">
      <c r="B20" t="s">
        <v>16</v>
      </c>
      <c r="C20" s="15">
        <f>LOG10(VLOOKUP($B20,'[1]Dati finali'!$B$4:$O$40,'[1]Dati finali'!$M$42,FALSE))</f>
        <v>-2.0457574905606752</v>
      </c>
      <c r="D20" s="2">
        <f>VLOOKUP($B20,'[1]Dati finali'!$B$4:$O$40,'[1]Dati finali'!C$42,FALSE)</f>
        <v>0.24100000000000002</v>
      </c>
      <c r="E20" s="6">
        <f>VLOOKUP($B20,'[1]Dati finali'!$B$4:$O$40,'[1]Dati finali'!D$42,FALSE)</f>
        <v>3965.9582334833499</v>
      </c>
      <c r="F20" s="5">
        <f>VLOOKUP($B20,'[1]Dati finali'!$B$4:$O$40,'[1]Dati finali'!E$42,FALSE)</f>
        <v>0.11294999999999999</v>
      </c>
      <c r="G20" s="5">
        <f>VLOOKUP($B20,'[1]Dati finali'!$B$4:$O$40,'[1]Dati finali'!F$42,FALSE)</f>
        <v>5.1786652737487886</v>
      </c>
      <c r="H20" s="5">
        <f>VLOOKUP($B20,'[1]Dati finali'!$B$4:$O$40,'[1]Dati finali'!G$42,FALSE)</f>
        <v>1.0350877192982457</v>
      </c>
      <c r="I20" s="2">
        <f>VLOOKUP($B20,'[1]Dati finali'!$B$4:$O$40,'[1]Dati finali'!H$42,FALSE)</f>
        <v>0.10078369905956112</v>
      </c>
      <c r="J20" s="4">
        <f>VLOOKUP($B20,'[1]Dati finali'!$B$4:$O$40,'[1]Dati finali'!I$42,FALSE)</f>
        <v>0.71062000000000003</v>
      </c>
      <c r="K20">
        <f>VLOOKUP($B20,'[1]Dati finali'!$B$4:$O$40,'[1]Dati finali'!J$42,FALSE)</f>
        <v>24656.045439859558</v>
      </c>
      <c r="L20">
        <f>VLOOKUP($B20,'[1]Dati finali'!$B$4:$O$40,'[1]Dati finali'!K$42,FALSE)</f>
        <v>28</v>
      </c>
      <c r="M20" s="7">
        <f>VLOOKUP($B20,'[1]Dati finali'!$B$4:$O$40,'[1]Dati finali'!L$42,FALSE)</f>
        <v>5272.761109</v>
      </c>
    </row>
    <row r="21" spans="2:13" x14ac:dyDescent="0.35">
      <c r="B21" t="s">
        <v>4</v>
      </c>
      <c r="C21" s="15">
        <f>LOG10(VLOOKUP($B21,'[1]Dati finali'!$B$4:$O$40,'[1]Dati finali'!$M$42,FALSE))</f>
        <v>-2</v>
      </c>
      <c r="D21" s="2">
        <f>VLOOKUP($B21,'[1]Dati finali'!$B$4:$O$40,'[1]Dati finali'!C$42,FALSE)</f>
        <v>0.51440529000000002</v>
      </c>
      <c r="E21" s="6">
        <f>VLOOKUP($B21,'[1]Dati finali'!$B$4:$O$40,'[1]Dati finali'!D$42,FALSE)</f>
        <v>7819.7146359093622</v>
      </c>
      <c r="F21" s="5">
        <f>VLOOKUP($B21,'[1]Dati finali'!$B$4:$O$40,'[1]Dati finali'!E$42,FALSE)</f>
        <v>0.22807017543859651</v>
      </c>
      <c r="G21" s="5">
        <f>VLOOKUP($B21,'[1]Dati finali'!$B$4:$O$40,'[1]Dati finali'!F$42,FALSE)</f>
        <v>9.4526132402814618</v>
      </c>
      <c r="H21" s="5">
        <f>VLOOKUP($B21,'[1]Dati finali'!$B$4:$O$40,'[1]Dati finali'!G$42,FALSE)</f>
        <v>0.92982456140350889</v>
      </c>
      <c r="I21" s="2">
        <f>VLOOKUP($B21,'[1]Dati finali'!$B$4:$O$40,'[1]Dati finali'!H$42,FALSE)</f>
        <v>0.15845754764042702</v>
      </c>
      <c r="J21" s="4">
        <f>VLOOKUP($B21,'[1]Dati finali'!$B$4:$O$40,'[1]Dati finali'!I$42,FALSE)</f>
        <v>0.91535</v>
      </c>
      <c r="K21">
        <f>VLOOKUP($B21,'[1]Dati finali'!$B$4:$O$40,'[1]Dati finali'!J$42,FALSE)</f>
        <v>37964.025726503154</v>
      </c>
      <c r="L21">
        <f>VLOOKUP($B21,'[1]Dati finali'!$B$4:$O$40,'[1]Dati finali'!K$42,FALSE)</f>
        <v>39</v>
      </c>
      <c r="M21" s="7">
        <f>VLOOKUP($B21,'[1]Dati finali'!$B$4:$O$40,'[1]Dati finali'!L$42,FALSE)</f>
        <v>3958.7349989999998</v>
      </c>
    </row>
    <row r="22" spans="2:13" x14ac:dyDescent="0.35">
      <c r="B22" t="s">
        <v>0</v>
      </c>
      <c r="C22" s="15">
        <f>LOG10(VLOOKUP($B22,'[1]Dati finali'!$B$4:$O$40,'[1]Dati finali'!$M$42,FALSE))</f>
        <v>-1.9586073148417751</v>
      </c>
      <c r="D22" s="2">
        <f>VLOOKUP($B22,'[1]Dati finali'!$B$4:$O$40,'[1]Dati finali'!C$42,FALSE)</f>
        <v>0.56714520000000002</v>
      </c>
      <c r="E22" s="6">
        <f>VLOOKUP($B22,'[1]Dati finali'!$B$4:$O$40,'[1]Dati finali'!D$42,FALSE)</f>
        <v>15545.535110560899</v>
      </c>
      <c r="F22" s="5">
        <f>VLOOKUP($B22,'[1]Dati finali'!$B$4:$O$40,'[1]Dati finali'!E$42,FALSE)</f>
        <v>7.6666666666666675E-2</v>
      </c>
      <c r="G22" s="5">
        <f>VLOOKUP($B22,'[1]Dati finali'!$B$4:$O$40,'[1]Dati finali'!F$42,FALSE)</f>
        <v>15.639457398098999</v>
      </c>
      <c r="H22" s="5">
        <f>VLOOKUP($B22,'[1]Dati finali'!$B$4:$O$40,'[1]Dati finali'!G$42,FALSE)</f>
        <v>0.71052631578947378</v>
      </c>
      <c r="I22" s="2">
        <f>VLOOKUP($B22,'[1]Dati finali'!$B$4:$O$40,'[1]Dati finali'!H$42,FALSE)</f>
        <v>0.65241799578693949</v>
      </c>
      <c r="J22" s="4">
        <f>VLOOKUP($B22,'[1]Dati finali'!$B$4:$O$40,'[1]Dati finali'!I$42,FALSE)</f>
        <v>0.81349999999999989</v>
      </c>
      <c r="K22">
        <f>VLOOKUP($B22,'[1]Dati finali'!$B$4:$O$40,'[1]Dati finali'!J$42,FALSE)</f>
        <v>40969.205896074651</v>
      </c>
      <c r="L22">
        <f>VLOOKUP($B22,'[1]Dati finali'!$B$4:$O$40,'[1]Dati finali'!K$42,FALSE)</f>
        <v>25</v>
      </c>
      <c r="M22" s="7">
        <f>VLOOKUP($B22,'[1]Dati finali'!$B$4:$O$40,'[1]Dati finali'!L$42,FALSE)</f>
        <v>5046.9707070000004</v>
      </c>
    </row>
    <row r="23" spans="2:13" x14ac:dyDescent="0.35">
      <c r="B23" t="s">
        <v>1</v>
      </c>
      <c r="C23" s="15">
        <f>LOG10(VLOOKUP($B23,'[1]Dati finali'!$B$4:$O$40,'[1]Dati finali'!$M$42,FALSE))</f>
        <v>-1.9208187539523751</v>
      </c>
      <c r="D23" s="2">
        <f>VLOOKUP($B23,'[1]Dati finali'!$B$4:$O$40,'[1]Dati finali'!C$42,FALSE)</f>
        <v>0.46356799999999998</v>
      </c>
      <c r="E23" s="6">
        <f>VLOOKUP($B23,'[1]Dati finali'!$B$4:$O$40,'[1]Dati finali'!D$42,FALSE)</f>
        <v>12984.333107020604</v>
      </c>
      <c r="F23" s="5">
        <f>VLOOKUP($B23,'[1]Dati finali'!$B$4:$O$40,'[1]Dati finali'!E$42,FALSE)</f>
        <v>0.129</v>
      </c>
      <c r="G23" s="5">
        <f>VLOOKUP($B23,'[1]Dati finali'!$B$4:$O$40,'[1]Dati finali'!F$42,FALSE)</f>
        <v>16.24094871907003</v>
      </c>
      <c r="H23" s="5">
        <f>VLOOKUP($B23,'[1]Dati finali'!$B$4:$O$40,'[1]Dati finali'!G$42,FALSE)</f>
        <v>0.6228070175438597</v>
      </c>
      <c r="I23" s="2">
        <f>VLOOKUP($B23,'[1]Dati finali'!$B$4:$O$40,'[1]Dati finali'!H$42,FALSE)</f>
        <v>0.14652498907518571</v>
      </c>
      <c r="J23" s="4">
        <f>VLOOKUP($B23,'[1]Dati finali'!$B$4:$O$40,'[1]Dati finali'!I$42,FALSE)</f>
        <v>0.82058000000000009</v>
      </c>
      <c r="K23">
        <f>VLOOKUP($B23,'[1]Dati finali'!$B$4:$O$40,'[1]Dati finali'!J$42,FALSE)</f>
        <v>52220.756109073707</v>
      </c>
      <c r="L23">
        <f>VLOOKUP($B23,'[1]Dati finali'!$B$4:$O$40,'[1]Dati finali'!K$42,FALSE)</f>
        <v>26</v>
      </c>
      <c r="M23" s="7">
        <f>VLOOKUP($B23,'[1]Dati finali'!$B$4:$O$40,'[1]Dati finali'!L$42,FALSE)</f>
        <v>4499.1513709999999</v>
      </c>
    </row>
    <row r="24" spans="2:13" x14ac:dyDescent="0.35">
      <c r="B24" t="s">
        <v>3</v>
      </c>
      <c r="C24" s="15">
        <f>LOG10(VLOOKUP($B24,'[1]Dati finali'!$B$4:$O$40,'[1]Dati finali'!$M$42,FALSE))</f>
        <v>-1.9208187539523751</v>
      </c>
      <c r="D24" s="2">
        <f>VLOOKUP($B24,'[1]Dati finali'!$B$4:$O$40,'[1]Dati finali'!C$42,FALSE)</f>
        <v>0.47744723999999999</v>
      </c>
      <c r="E24" s="6">
        <f>VLOOKUP($B24,'[1]Dati finali'!$B$4:$O$40,'[1]Dati finali'!D$42,FALSE)</f>
        <v>10496.5136719641</v>
      </c>
      <c r="F24" s="5">
        <f>VLOOKUP($B24,'[1]Dati finali'!$B$4:$O$40,'[1]Dati finali'!E$42,FALSE)</f>
        <v>9.6491228070175447E-2</v>
      </c>
      <c r="G24" s="5">
        <f>VLOOKUP($B24,'[1]Dati finali'!$B$4:$O$40,'[1]Dati finali'!F$42,FALSE)</f>
        <v>12.084542349790549</v>
      </c>
      <c r="H24" s="5">
        <f>VLOOKUP($B24,'[1]Dati finali'!$B$4:$O$40,'[1]Dati finali'!G$42,FALSE)</f>
        <v>1.0701754385964912</v>
      </c>
      <c r="I24" s="2">
        <f>VLOOKUP($B24,'[1]Dati finali'!$B$4:$O$40,'[1]Dati finali'!H$42,FALSE)</f>
        <v>2.8395721925133691E-2</v>
      </c>
      <c r="J24" s="4">
        <f>VLOOKUP($B24,'[1]Dati finali'!$B$4:$O$40,'[1]Dati finali'!I$42,FALSE)</f>
        <v>0.81503000000000003</v>
      </c>
      <c r="K24">
        <f>VLOOKUP($B24,'[1]Dati finali'!$B$4:$O$40,'[1]Dati finali'!J$42,FALSE)</f>
        <v>33627.430244398442</v>
      </c>
      <c r="L24">
        <f>VLOOKUP($B24,'[1]Dati finali'!$B$4:$O$40,'[1]Dati finali'!K$42,FALSE)</f>
        <v>80</v>
      </c>
      <c r="M24" s="7">
        <f>VLOOKUP($B24,'[1]Dati finali'!$B$4:$O$40,'[1]Dati finali'!L$42,FALSE)</f>
        <v>4166.0179909999997</v>
      </c>
    </row>
    <row r="25" spans="2:13" x14ac:dyDescent="0.35">
      <c r="B25" t="s">
        <v>14</v>
      </c>
      <c r="C25" s="15">
        <f>LOG10(VLOOKUP($B25,'[1]Dati finali'!$B$4:$O$40,'[1]Dati finali'!$M$42,FALSE))</f>
        <v>-1.8239087409443189</v>
      </c>
      <c r="D25" s="2">
        <f>VLOOKUP($B25,'[1]Dati finali'!$B$4:$O$40,'[1]Dati finali'!C$42,FALSE)</f>
        <v>0.28600000000000003</v>
      </c>
      <c r="E25" s="6">
        <f>VLOOKUP($B25,'[1]Dati finali'!$B$4:$O$40,'[1]Dati finali'!D$42,FALSE)</f>
        <v>7035.4829747167596</v>
      </c>
      <c r="F25" s="5">
        <f>VLOOKUP($B25,'[1]Dati finali'!$B$4:$O$40,'[1]Dati finali'!E$42,FALSE)</f>
        <v>0.30480000000000002</v>
      </c>
      <c r="G25" s="5">
        <f>VLOOKUP($B25,'[1]Dati finali'!$B$4:$O$40,'[1]Dati finali'!F$42,FALSE)</f>
        <v>9.7348931897596689</v>
      </c>
      <c r="H25" s="5">
        <f>VLOOKUP($B25,'[1]Dati finali'!$B$4:$O$40,'[1]Dati finali'!G$42,FALSE)</f>
        <v>1.2192982456140351</v>
      </c>
      <c r="I25" s="2">
        <f>VLOOKUP($B25,'[1]Dati finali'!$B$4:$O$40,'[1]Dati finali'!H$42,FALSE)</f>
        <v>0.29015868125096289</v>
      </c>
      <c r="J25" s="4">
        <f>VLOOKUP($B25,'[1]Dati finali'!$B$4:$O$40,'[1]Dati finali'!I$42,FALSE)</f>
        <v>0.77260999999999991</v>
      </c>
      <c r="K25">
        <f>VLOOKUP($B25,'[1]Dati finali'!$B$4:$O$40,'[1]Dati finali'!J$42,FALSE)</f>
        <v>44420.07979267578</v>
      </c>
      <c r="L25">
        <f>VLOOKUP($B25,'[1]Dati finali'!$B$4:$O$40,'[1]Dati finali'!K$42,FALSE)</f>
        <v>30</v>
      </c>
      <c r="M25" s="7">
        <f>VLOOKUP($B25,'[1]Dati finali'!$B$4:$O$40,'[1]Dati finali'!L$42,FALSE)</f>
        <v>5829.8341499999997</v>
      </c>
    </row>
    <row r="26" spans="2:13" x14ac:dyDescent="0.35">
      <c r="B26" t="s">
        <v>13</v>
      </c>
      <c r="C26" s="15">
        <f>LOG10(VLOOKUP($B26,'[1]Dati finali'!$B$4:$O$40,'[1]Dati finali'!$M$42,FALSE))</f>
        <v>-1.744727494896694</v>
      </c>
      <c r="D26" s="2">
        <f>VLOOKUP($B26,'[1]Dati finali'!$B$4:$O$40,'[1]Dati finali'!C$42,FALSE)</f>
        <v>0.35200000000000004</v>
      </c>
      <c r="E26" s="6">
        <f>VLOOKUP($B26,'[1]Dati finali'!$B$4:$O$40,'[1]Dati finali'!D$42,FALSE)</f>
        <v>6939.5223108140935</v>
      </c>
      <c r="F26" s="5">
        <f>VLOOKUP($B26,'[1]Dati finali'!$B$4:$O$40,'[1]Dati finali'!E$42,FALSE)</f>
        <v>0.17230000000000001</v>
      </c>
      <c r="G26" s="5">
        <f>VLOOKUP($B26,'[1]Dati finali'!$B$4:$O$40,'[1]Dati finali'!F$42,FALSE)</f>
        <v>5.4832745220080632</v>
      </c>
      <c r="H26" s="5">
        <f>VLOOKUP($B26,'[1]Dati finali'!$B$4:$O$40,'[1]Dati finali'!G$42,FALSE)</f>
        <v>1.2192982456140351</v>
      </c>
      <c r="I26" s="2">
        <f>VLOOKUP($B26,'[1]Dati finali'!$B$4:$O$40,'[1]Dati finali'!H$42,FALSE)</f>
        <v>0.17483279395900755</v>
      </c>
      <c r="J26" s="4">
        <f>VLOOKUP($B26,'[1]Dati finali'!$B$4:$O$40,'[1]Dati finali'!I$42,FALSE)</f>
        <v>0.80180000000000007</v>
      </c>
      <c r="K26">
        <f>VLOOKUP($B26,'[1]Dati finali'!$B$4:$O$40,'[1]Dati finali'!J$42,FALSE)</f>
        <v>37588.058140447843</v>
      </c>
      <c r="L26">
        <f>VLOOKUP($B26,'[1]Dati finali'!$B$4:$O$40,'[1]Dati finali'!K$42,FALSE)</f>
        <v>10</v>
      </c>
      <c r="M26" s="7">
        <f>VLOOKUP($B26,'[1]Dati finali'!$B$4:$O$40,'[1]Dati finali'!L$42,FALSE)</f>
        <v>5422.6711299999997</v>
      </c>
    </row>
    <row r="27" spans="2:13" x14ac:dyDescent="0.35">
      <c r="B27" t="s">
        <v>22</v>
      </c>
      <c r="C27" s="15">
        <f>LOG10(VLOOKUP($B27,'[1]Dati finali'!$B$4:$O$40,'[1]Dati finali'!$M$42,FALSE))</f>
        <v>-1.7212463990471711</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finali'!F$42,FALSE)</f>
        <v>15.930448792109081</v>
      </c>
      <c r="H27" s="5">
        <f>VLOOKUP($B27,'[1]Dati finali'!$B$4:$O$40,'[1]Dati finali'!G$42,FALSE)</f>
        <v>1.0438596491228072</v>
      </c>
      <c r="I27" s="2">
        <f>VLOOKUP($B27,'[1]Dati finali'!$B$4:$O$40,'[1]Dati finali'!H$42,FALSE)</f>
        <v>0.19813043478260869</v>
      </c>
      <c r="J27" s="4">
        <f>VLOOKUP($B27,'[1]Dati finali'!$B$4:$O$40,'[1]Dati finali'!I$42,FALSE)</f>
        <v>0.90727000000000002</v>
      </c>
      <c r="K27">
        <f>VLOOKUP($B27,'[1]Dati finali'!$B$4:$O$40,'[1]Dati finali'!J$42,FALSE)</f>
        <v>91004.175298679198</v>
      </c>
      <c r="L27">
        <f>VLOOKUP($B27,'[1]Dati finali'!$B$4:$O$40,'[1]Dati finali'!K$42,FALSE)</f>
        <v>20</v>
      </c>
      <c r="M27" s="7">
        <f>VLOOKUP($B27,'[1]Dati finali'!$B$4:$O$40,'[1]Dati finali'!L$42,FALSE)</f>
        <v>5509.6559569999999</v>
      </c>
    </row>
    <row r="28" spans="2:13" x14ac:dyDescent="0.35">
      <c r="B28" t="s">
        <v>34</v>
      </c>
      <c r="C28" s="15">
        <f>LOG10(VLOOKUP($B28,'[1]Dati finali'!$B$4:$O$40,'[1]Dati finali'!$M$42,FALSE))</f>
        <v>-1.7212463990471711</v>
      </c>
      <c r="D28" s="2">
        <f>VLOOKUP($B28,'[1]Dati finali'!$B$4:$O$40,'[1]Dati finali'!C$42,FALSE)</f>
        <v>0.42799999999999999</v>
      </c>
      <c r="E28" s="6">
        <f>VLOOKUP($B28,'[1]Dati finali'!$B$4:$O$40,'[1]Dati finali'!D$42,FALSE)</f>
        <v>5129.5277927901998</v>
      </c>
      <c r="F28" s="5">
        <f>VLOOKUP($B28,'[1]Dati finali'!$B$4:$O$40,'[1]Dati finali'!E$42,FALSE)</f>
        <v>0.18109999999999998</v>
      </c>
      <c r="G28" s="5">
        <f>VLOOKUP($B28,'[1]Dati finali'!$B$4:$O$40,'[1]Dati finali'!F$42,FALSE)</f>
        <v>5.8128979534110581</v>
      </c>
      <c r="H28" s="5">
        <f>VLOOKUP($B28,'[1]Dati finali'!$B$4:$O$40,'[1]Dati finali'!G$42,FALSE)</f>
        <v>1.2807017543859649</v>
      </c>
      <c r="I28" s="2">
        <f>VLOOKUP($B28,'[1]Dati finali'!$B$4:$O$40,'[1]Dati finali'!H$42,FALSE)</f>
        <v>0.24521508544490278</v>
      </c>
      <c r="J28" s="4">
        <f>VLOOKUP($B28,'[1]Dati finali'!$B$4:$O$40,'[1]Dati finali'!I$42,FALSE)</f>
        <v>0.83143</v>
      </c>
      <c r="K28">
        <f>VLOOKUP($B28,'[1]Dati finali'!$B$4:$O$40,'[1]Dati finali'!J$42,FALSE)</f>
        <v>37955.073294435715</v>
      </c>
      <c r="L28">
        <f>VLOOKUP($B28,'[1]Dati finali'!$B$4:$O$40,'[1]Dati finali'!K$42,FALSE)</f>
        <v>12</v>
      </c>
      <c r="M28" s="7">
        <f>VLOOKUP($B28,'[1]Dati finali'!$B$4:$O$40,'[1]Dati finali'!L$42,FALSE)</f>
        <v>5729.8941359999999</v>
      </c>
    </row>
    <row r="29" spans="2:13" x14ac:dyDescent="0.35">
      <c r="B29" t="s">
        <v>27</v>
      </c>
      <c r="C29" s="15">
        <f>LOG10(VLOOKUP($B29,'[1]Dati finali'!$B$4:$O$40,'[1]Dati finali'!$M$42,FALSE))</f>
        <v>-1.7212463990471709</v>
      </c>
      <c r="D29" s="2">
        <f>VLOOKUP($B29,'[1]Dati finali'!$B$4:$O$40,'[1]Dati finali'!C$42,FALSE)</f>
        <v>0.24</v>
      </c>
      <c r="E29" s="6">
        <f>VLOOKUP($B29,'[1]Dati finali'!$B$4:$O$40,'[1]Dati finali'!D$42,FALSE)</f>
        <v>4662.6007998029436</v>
      </c>
      <c r="F29" s="5">
        <f>VLOOKUP($B29,'[1]Dati finali'!$B$4:$O$40,'[1]Dati finali'!E$42,FALSE)</f>
        <v>0.22570000000000001</v>
      </c>
      <c r="G29" s="5">
        <f>VLOOKUP($B29,'[1]Dati finali'!$B$4:$O$40,'[1]Dati finali'!F$42,FALSE)</f>
        <v>5.3113478998898884</v>
      </c>
      <c r="H29" s="5">
        <f>VLOOKUP($B29,'[1]Dati finali'!$B$4:$O$40,'[1]Dati finali'!G$42,FALSE)</f>
        <v>1.3508771929824563</v>
      </c>
      <c r="I29" s="2">
        <f>VLOOKUP($B29,'[1]Dati finali'!$B$4:$O$40,'[1]Dati finali'!H$42,FALSE)</f>
        <v>0.53502487562189049</v>
      </c>
      <c r="J29" s="4">
        <f>VLOOKUP($B29,'[1]Dati finali'!$B$4:$O$40,'[1]Dati finali'!I$42,FALSE)</f>
        <v>0.64651999999999998</v>
      </c>
      <c r="K29">
        <f>VLOOKUP($B29,'[1]Dati finali'!$B$4:$O$40,'[1]Dati finali'!J$42,FALSE)</f>
        <v>27783.081655469832</v>
      </c>
      <c r="L29">
        <f>VLOOKUP($B29,'[1]Dati finali'!$B$4:$O$40,'[1]Dati finali'!K$42,FALSE)</f>
        <v>7</v>
      </c>
      <c r="M29" s="7">
        <f>VLOOKUP($B29,'[1]Dati finali'!$B$4:$O$40,'[1]Dati finali'!L$42,FALSE)</f>
        <v>4297.4206020000001</v>
      </c>
    </row>
    <row r="30" spans="2:13" x14ac:dyDescent="0.35">
      <c r="B30" t="s">
        <v>5</v>
      </c>
      <c r="C30" s="15">
        <f>LOG10(VLOOKUP($B30,'[1]Dati finali'!$B$4:$O$40,'[1]Dati finali'!$M$42,FALSE))</f>
        <v>-1.6989700043360187</v>
      </c>
      <c r="D30" s="2">
        <f>VLOOKUP($B30,'[1]Dati finali'!$B$4:$O$40,'[1]Dati finali'!C$42,FALSE)</f>
        <v>0.32400000000000001</v>
      </c>
      <c r="E30" s="6">
        <f>VLOOKUP($B30,'[1]Dati finali'!$B$4:$O$40,'[1]Dati finali'!D$42,FALSE)</f>
        <v>8355.8419518213377</v>
      </c>
      <c r="F30" s="5">
        <f>VLOOKUP($B30,'[1]Dati finali'!$B$4:$O$40,'[1]Dati finali'!E$42,FALSE)</f>
        <v>0.19640000000000002</v>
      </c>
      <c r="G30" s="5">
        <f>VLOOKUP($B30,'[1]Dati finali'!$B$4:$O$40,'[1]Dati finali'!F$42,FALSE)</f>
        <v>8.0066597576565304</v>
      </c>
      <c r="H30" s="5">
        <f>VLOOKUP($B30,'[1]Dati finali'!$B$4:$O$40,'[1]Dati finali'!G$42,FALSE)</f>
        <v>1.0526315789473684</v>
      </c>
      <c r="I30" s="2">
        <f>VLOOKUP($B30,'[1]Dati finali'!$B$4:$O$40,'[1]Dati finali'!H$42,FALSE)</f>
        <v>0.74774668630338736</v>
      </c>
      <c r="J30" s="4">
        <f>VLOOKUP($B30,'[1]Dati finali'!$B$4:$O$40,'[1]Dati finali'!I$42,FALSE)</f>
        <v>0.58094000000000001</v>
      </c>
      <c r="K30">
        <f>VLOOKUP($B30,'[1]Dati finali'!$B$4:$O$40,'[1]Dati finali'!J$42,FALSE)</f>
        <v>45962.942412958422</v>
      </c>
      <c r="L30">
        <f>VLOOKUP($B30,'[1]Dati finali'!$B$4:$O$40,'[1]Dati finali'!K$42,FALSE)</f>
        <v>18</v>
      </c>
      <c r="M30" s="7">
        <f>VLOOKUP($B30,'[1]Dati finali'!$B$4:$O$40,'[1]Dati finali'!L$42,FALSE)</f>
        <v>5352.3429720000004</v>
      </c>
    </row>
    <row r="31" spans="2:13" x14ac:dyDescent="0.35">
      <c r="B31" t="s">
        <v>2</v>
      </c>
      <c r="C31" s="15">
        <f>LOG10(VLOOKUP($B31,'[1]Dati finali'!$B$4:$O$40,'[1]Dati finali'!$M$42,FALSE))</f>
        <v>-1.6575773191777938</v>
      </c>
      <c r="D31" s="2">
        <f>VLOOKUP($B31,'[1]Dati finali'!$B$4:$O$40,'[1]Dati finali'!C$42,FALSE)</f>
        <v>9.6811743000000006E-2</v>
      </c>
      <c r="E31" s="6">
        <f>VLOOKUP($B31,'[1]Dati finali'!$B$4:$O$40,'[1]Dati finali'!D$42,FALSE)</f>
        <v>3927.0444999890051</v>
      </c>
      <c r="F31" s="5">
        <f>VLOOKUP($B31,'[1]Dati finali'!$B$4:$O$40,'[1]Dati finali'!E$42,FALSE)</f>
        <v>6.8241469816272965E-2</v>
      </c>
      <c r="G31" s="5">
        <f>VLOOKUP($B31,'[1]Dati finali'!$B$4:$O$40,'[1]Dati finali'!F$42,FALSE)</f>
        <v>6.9802288506269496</v>
      </c>
      <c r="H31" s="5">
        <f>VLOOKUP($B31,'[1]Dati finali'!$B$4:$O$40,'[1]Dati finali'!G$42,FALSE)</f>
        <v>0.8421052631578948</v>
      </c>
      <c r="I31" s="2">
        <f>VLOOKUP($B31,'[1]Dati finali'!$B$4:$O$40,'[1]Dati finali'!H$42,FALSE)</f>
        <v>0.24825304897932565</v>
      </c>
      <c r="J31" s="4">
        <f>VLOOKUP($B31,'[1]Dati finali'!$B$4:$O$40,'[1]Dati finali'!I$42,FALSE)</f>
        <v>0.5796</v>
      </c>
      <c r="K31">
        <f>VLOOKUP($B31,'[1]Dati finali'!$B$4:$O$40,'[1]Dati finali'!J$42,FALSE)</f>
        <v>14742.756017137894</v>
      </c>
      <c r="L31">
        <f>VLOOKUP($B31,'[1]Dati finali'!$B$4:$O$40,'[1]Dati finali'!K$42,FALSE)</f>
        <v>109</v>
      </c>
      <c r="M31" s="7">
        <f>VLOOKUP($B31,'[1]Dati finali'!$B$4:$O$40,'[1]Dati finali'!L$42,FALSE)</f>
        <v>4432.5246950000001</v>
      </c>
    </row>
    <row r="32" spans="2:13" x14ac:dyDescent="0.35">
      <c r="B32" t="s">
        <v>24</v>
      </c>
      <c r="C32" s="15">
        <f>LOG10(VLOOKUP($B32,'[1]Dati finali'!$B$4:$O$40,'[1]Dati finali'!$M$42,FALSE))</f>
        <v>-1.6575773191777938</v>
      </c>
      <c r="D32" s="2">
        <f>VLOOKUP($B32,'[1]Dati finali'!$B$4:$O$40,'[1]Dati finali'!C$42,FALSE)</f>
        <v>0.37200000000000005</v>
      </c>
      <c r="E32" s="6">
        <f>VLOOKUP($B32,'[1]Dati finali'!$B$4:$O$40,'[1]Dati finali'!D$42,FALSE)</f>
        <v>6712.7747582450002</v>
      </c>
      <c r="F32" s="5">
        <f>VLOOKUP($B32,'[1]Dati finali'!$B$4:$O$40,'[1]Dati finali'!E$42,FALSE)</f>
        <v>0.15589999999999998</v>
      </c>
      <c r="G32" s="5">
        <f>VLOOKUP($B32,'[1]Dati finali'!$B$4:$O$40,'[1]Dati finali'!F$42,FALSE)</f>
        <v>9.6294022671366832</v>
      </c>
      <c r="H32" s="5">
        <f>VLOOKUP($B32,'[1]Dati finali'!$B$4:$O$40,'[1]Dati finali'!G$42,FALSE)</f>
        <v>1.4736842105263159</v>
      </c>
      <c r="I32" s="2">
        <f>VLOOKUP($B32,'[1]Dati finali'!$B$4:$O$40,'[1]Dati finali'!H$42,FALSE)</f>
        <v>0.12103298611111112</v>
      </c>
      <c r="J32" s="4">
        <f>VLOOKUP($B32,'[1]Dati finali'!$B$4:$O$40,'[1]Dati finali'!I$42,FALSE)</f>
        <v>0.91076999999999997</v>
      </c>
      <c r="K32">
        <f>VLOOKUP($B32,'[1]Dati finali'!$B$4:$O$40,'[1]Dati finali'!J$42,FALSE)</f>
        <v>46055.498481981653</v>
      </c>
      <c r="L32">
        <f>VLOOKUP($B32,'[1]Dati finali'!$B$4:$O$40,'[1]Dati finali'!K$42,FALSE)</f>
        <v>36</v>
      </c>
      <c r="M32" s="7">
        <f>VLOOKUP($B32,'[1]Dati finali'!$B$4:$O$40,'[1]Dati finali'!L$42,FALSE)</f>
        <v>5816.8789630000001</v>
      </c>
    </row>
    <row r="33" spans="2:13" x14ac:dyDescent="0.35">
      <c r="B33" t="s">
        <v>12</v>
      </c>
      <c r="C33" s="15">
        <f>LOG10(VLOOKUP($B33,'[1]Dati finali'!$B$4:$O$40,'[1]Dati finali'!$M$42,FALSE))</f>
        <v>-1.585026652029182</v>
      </c>
      <c r="D33" s="2">
        <f>VLOOKUP($B33,'[1]Dati finali'!$B$4:$O$40,'[1]Dati finali'!C$42,FALSE)</f>
        <v>0.43700000000000006</v>
      </c>
      <c r="E33" s="6">
        <f>VLOOKUP($B33,'[1]Dati finali'!$B$4:$O$40,'[1]Dati finali'!D$42,FALSE)</f>
        <v>15249.989380230236</v>
      </c>
      <c r="F33" s="5">
        <f>VLOOKUP($B33,'[1]Dati finali'!$B$4:$O$40,'[1]Dati finali'!E$42,FALSE)</f>
        <v>0.15899999999999997</v>
      </c>
      <c r="G33" s="5">
        <f>VLOOKUP($B33,'[1]Dati finali'!$B$4:$O$40,'[1]Dati finali'!F$42,FALSE)</f>
        <v>8.3204921177477473</v>
      </c>
      <c r="H33" s="5">
        <f>VLOOKUP($B33,'[1]Dati finali'!$B$4:$O$40,'[1]Dati finali'!G$42,FALSE)</f>
        <v>1.2719298245614037</v>
      </c>
      <c r="I33" s="2">
        <f>VLOOKUP($B33,'[1]Dati finali'!$B$4:$O$40,'[1]Dati finali'!H$42,FALSE)</f>
        <v>0.4419622093023256</v>
      </c>
      <c r="J33" s="4">
        <f>VLOOKUP($B33,'[1]Dati finali'!$B$4:$O$40,'[1]Dati finali'!I$42,FALSE)</f>
        <v>0.85325000000000006</v>
      </c>
      <c r="K33">
        <f>VLOOKUP($B33,'[1]Dati finali'!$B$4:$O$40,'[1]Dati finali'!J$42,FALSE)</f>
        <v>39356.000800448739</v>
      </c>
      <c r="L33">
        <f>VLOOKUP($B33,'[1]Dati finali'!$B$4:$O$40,'[1]Dati finali'!K$42,FALSE)</f>
        <v>1</v>
      </c>
      <c r="M33" s="7">
        <f>VLOOKUP($B33,'[1]Dati finali'!$B$4:$O$40,'[1]Dati finali'!L$42,FALSE)</f>
        <v>6690.428715</v>
      </c>
    </row>
    <row r="34" spans="2:13" x14ac:dyDescent="0.35">
      <c r="B34" t="s">
        <v>33</v>
      </c>
      <c r="C34" s="15">
        <f>LOG10(VLOOKUP($B34,'[1]Dati finali'!$B$4:$O$40,'[1]Dati finali'!$M$42,FALSE))</f>
        <v>-1.5686362358410126</v>
      </c>
      <c r="D34" s="2">
        <f>VLOOKUP($B34,'[1]Dati finali'!$B$4:$O$40,'[1]Dati finali'!C$42,FALSE)</f>
        <v>0.42599999999999999</v>
      </c>
      <c r="E34" s="6">
        <f>VLOOKUP($B34,'[1]Dati finali'!$B$4:$O$40,'[1]Dati finali'!D$42,FALSE)</f>
        <v>7520.1660249450188</v>
      </c>
      <c r="F34" s="5">
        <f>VLOOKUP($B34,'[1]Dati finali'!$B$4:$O$40,'[1]Dati finali'!E$42,FALSE)</f>
        <v>0.17543859649122809</v>
      </c>
      <c r="G34" s="5">
        <f>VLOOKUP($B34,'[1]Dati finali'!$B$4:$O$40,'[1]Dati finali'!F$42,FALSE)</f>
        <v>4.7279349174522656</v>
      </c>
      <c r="H34" s="5">
        <f>VLOOKUP($B34,'[1]Dati finali'!$B$4:$O$40,'[1]Dati finali'!G$42,FALSE)</f>
        <v>1.2719298245614037</v>
      </c>
      <c r="I34" s="2">
        <f>VLOOKUP($B34,'[1]Dati finali'!$B$4:$O$40,'[1]Dati finali'!H$42,FALSE)</f>
        <v>0.56096439169139467</v>
      </c>
      <c r="J34" s="4">
        <f>VLOOKUP($B34,'[1]Dati finali'!$B$4:$O$40,'[1]Dati finali'!I$42,FALSE)</f>
        <v>0.73760999999999999</v>
      </c>
      <c r="K34">
        <f>VLOOKUP($B34,'[1]Dati finali'!$B$4:$O$40,'[1]Dati finali'!J$42,FALSE)</f>
        <v>56765.024125018397</v>
      </c>
      <c r="L34">
        <f>VLOOKUP($B34,'[1]Dati finali'!$B$4:$O$40,'[1]Dati finali'!K$42,FALSE)</f>
        <v>16</v>
      </c>
      <c r="M34" s="7">
        <f>VLOOKUP($B34,'[1]Dati finali'!$B$4:$O$40,'[1]Dati finali'!L$42,FALSE)</f>
        <v>5213.5373970000001</v>
      </c>
    </row>
    <row r="35" spans="2:13" x14ac:dyDescent="0.35">
      <c r="B35" t="s">
        <v>10</v>
      </c>
      <c r="C35" s="15">
        <f>LOG10(VLOOKUP($B35,'[1]Dati finali'!$B$4:$O$40,'[1]Dati finali'!$M$42,FALSE))</f>
        <v>-1.5686362358410126</v>
      </c>
      <c r="D35" s="2">
        <f>VLOOKUP($B35,'[1]Dati finali'!$B$4:$O$40,'[1]Dati finali'!C$42,FALSE)</f>
        <v>0.39100000000000001</v>
      </c>
      <c r="E35" s="6">
        <f>VLOOKUP($B35,'[1]Dati finali'!$B$4:$O$40,'[1]Dati finali'!D$42,FALSE)</f>
        <v>5858.8015362874821</v>
      </c>
      <c r="F35" s="5">
        <f>VLOOKUP($B35,'[1]Dati finali'!$B$4:$O$40,'[1]Dati finali'!E$42,FALSE)</f>
        <v>0.30295</v>
      </c>
      <c r="G35" s="5">
        <f>VLOOKUP($B35,'[1]Dati finali'!$B$4:$O$40,'[1]Dati finali'!F$42,FALSE)</f>
        <v>6.0259514566103967</v>
      </c>
      <c r="H35" s="5">
        <f>VLOOKUP($B35,'[1]Dati finali'!$B$4:$O$40,'[1]Dati finali'!G$42,FALSE)</f>
        <v>1.3596491228070178</v>
      </c>
      <c r="I35" s="2">
        <f>VLOOKUP($B35,'[1]Dati finali'!$B$4:$O$40,'[1]Dati finali'!H$42,FALSE)</f>
        <v>0.60297712418300653</v>
      </c>
      <c r="J35" s="4">
        <f>VLOOKUP($B35,'[1]Dati finali'!$B$4:$O$40,'[1]Dati finali'!I$42,FALSE)</f>
        <v>0.87757000000000007</v>
      </c>
      <c r="K35">
        <f>VLOOKUP($B35,'[1]Dati finali'!$B$4:$O$40,'[1]Dati finali'!J$42,FALSE)</f>
        <v>45056.267280748551</v>
      </c>
      <c r="L35">
        <f>VLOOKUP($B35,'[1]Dati finali'!$B$4:$O$40,'[1]Dati finali'!K$42,FALSE)</f>
        <v>4</v>
      </c>
      <c r="M35" s="7">
        <f>VLOOKUP($B35,'[1]Dati finali'!$B$4:$O$40,'[1]Dati finali'!L$42,FALSE)</f>
        <v>6183.3256810000003</v>
      </c>
    </row>
    <row r="36" spans="2:13" x14ac:dyDescent="0.35">
      <c r="B36" t="s">
        <v>32</v>
      </c>
      <c r="C36" s="15">
        <f>LOG10(VLOOKUP($B36,'[1]Dati finali'!$B$4:$O$40,'[1]Dati finali'!$M$42,FALSE))</f>
        <v>-1.2757241303992108</v>
      </c>
      <c r="D36" s="2">
        <f>VLOOKUP($B36,'[1]Dati finali'!$B$4:$O$40,'[1]Dati finali'!C$42,FALSE)</f>
        <v>0.41899999999999998</v>
      </c>
      <c r="E36" s="6">
        <f>VLOOKUP($B36,'[1]Dati finali'!$B$4:$O$40,'[1]Dati finali'!D$42,FALSE)</f>
        <v>13480.14822439102</v>
      </c>
      <c r="F36" s="5">
        <f>VLOOKUP($B36,'[1]Dati finali'!$B$4:$O$40,'[1]Dati finali'!E$42,FALSE)</f>
        <v>0.19645000000000001</v>
      </c>
      <c r="G36" s="5">
        <f>VLOOKUP($B36,'[1]Dati finali'!$B$4:$O$40,'[1]Dati finali'!F$42,FALSE)</f>
        <v>4.1875443523117086</v>
      </c>
      <c r="H36" s="5">
        <f>VLOOKUP($B36,'[1]Dati finali'!$B$4:$O$40,'[1]Dati finali'!G$42,FALSE)</f>
        <v>1.2456140350877194</v>
      </c>
      <c r="I36" s="2">
        <f>VLOOKUP($B36,'[1]Dati finali'!$B$4:$O$40,'[1]Dati finali'!H$42,FALSE)</f>
        <v>0.57096156310057655</v>
      </c>
      <c r="J36" s="4">
        <f>VLOOKUP($B36,'[1]Dati finali'!$B$4:$O$40,'[1]Dati finali'!I$42,FALSE)</f>
        <v>0.87146000000000001</v>
      </c>
      <c r="K36">
        <f>VLOOKUP($B36,'[1]Dati finali'!$B$4:$O$40,'[1]Dati finali'!J$42,FALSE)</f>
        <v>44042.249785595603</v>
      </c>
      <c r="L36">
        <f>VLOOKUP($B36,'[1]Dati finali'!$B$4:$O$40,'[1]Dati finali'!K$42,FALSE)</f>
        <v>3</v>
      </c>
      <c r="M36" s="7">
        <f>VLOOKUP($B36,'[1]Dati finali'!$B$4:$O$40,'[1]Dati finali'!L$42,FALSE)</f>
        <v>6588.63796</v>
      </c>
    </row>
    <row r="37" spans="2:13" x14ac:dyDescent="0.35">
      <c r="B37" t="s">
        <v>17</v>
      </c>
      <c r="C37" s="15">
        <f>LOG10(VLOOKUP($B37,'[1]Dati finali'!$B$4:$O$40,'[1]Dati finali'!$M$42,FALSE))</f>
        <v>-0.85387196432176193</v>
      </c>
      <c r="D37" s="2">
        <f>VLOOKUP($B37,'[1]Dati finali'!$B$4:$O$40,'[1]Dati finali'!C$42,FALSE)</f>
        <v>0.42499999999999999</v>
      </c>
      <c r="E37" s="6">
        <f>VLOOKUP($B37,'[1]Dati finali'!$B$4:$O$40,'[1]Dati finali'!D$42,FALSE)</f>
        <v>53832.479091958725</v>
      </c>
      <c r="F37" s="5">
        <f>VLOOKUP($B37,'[1]Dati finali'!$B$4:$O$40,'[1]Dati finali'!E$42,FALSE)</f>
        <v>0.15579999999999999</v>
      </c>
      <c r="G37" s="5">
        <f>VLOOKUP($B37,'[1]Dati finali'!$B$4:$O$40,'[1]Dati finali'!F$42,FALSE)</f>
        <v>10.38728453100515</v>
      </c>
      <c r="H37" s="5">
        <f>VLOOKUP($B37,'[1]Dati finali'!$B$4:$O$40,'[1]Dati finali'!G$42,FALSE)</f>
        <v>1.4824561403508774</v>
      </c>
      <c r="I37" s="2">
        <f>VLOOKUP($B37,'[1]Dati finali'!$B$4:$O$40,'[1]Dati finali'!H$42,FALSE)</f>
        <v>0.99986000000000008</v>
      </c>
      <c r="J37" s="4">
        <f>VLOOKUP($B37,'[1]Dati finali'!$B$4:$O$40,'[1]Dati finali'!I$42,FALSE)</f>
        <v>0.93772999999999995</v>
      </c>
      <c r="K37">
        <f>VLOOKUP($B37,'[1]Dati finali'!$B$4:$O$40,'[1]Dati finali'!J$42,FALSE)</f>
        <v>46625.174468334641</v>
      </c>
      <c r="L37">
        <f>VLOOKUP($B37,'[1]Dati finali'!$B$4:$O$40,'[1]Dati finali'!K$42,FALSE)</f>
        <v>2</v>
      </c>
      <c r="M37" s="7">
        <f>VLOOKUP($B37,'[1]Dati finali'!$B$4:$O$40,'[1]Dati finali'!L$42,FALSE)</f>
        <v>7125.3528500000002</v>
      </c>
    </row>
    <row r="38" spans="2:13" x14ac:dyDescent="0.35">
      <c r="B38" t="s">
        <v>25</v>
      </c>
      <c r="C38" s="15">
        <f>LOG10(VLOOKUP($B38,'[1]Dati finali'!$B$4:$O$40,'[1]Dati finali'!$M$42,FALSE))</f>
        <v>-0.40671393297954272</v>
      </c>
      <c r="D38" s="2">
        <f>VLOOKUP($B38,'[1]Dati finali'!$B$4:$O$40,'[1]Dati finali'!C$42,FALSE)</f>
        <v>0.43200000000000005</v>
      </c>
      <c r="E38" s="6">
        <f>VLOOKUP($B38,'[1]Dati finali'!$B$4:$O$40,'[1]Dati finali'!D$42,FALSE)</f>
        <v>22999.93459512827</v>
      </c>
      <c r="F38" s="5">
        <f>VLOOKUP($B38,'[1]Dati finali'!$B$4:$O$40,'[1]Dati finali'!E$42,FALSE)</f>
        <v>0.16239999999999999</v>
      </c>
      <c r="G38" s="5">
        <f>VLOOKUP($B38,'[1]Dati finali'!$B$4:$O$40,'[1]Dati finali'!F$42,FALSE)</f>
        <v>8.4423499679476492</v>
      </c>
      <c r="H38" s="5">
        <f>VLOOKUP($B38,'[1]Dati finali'!$B$4:$O$40,'[1]Dati finali'!G$42,FALSE)</f>
        <v>1.56140350877193</v>
      </c>
      <c r="I38" s="2">
        <f>VLOOKUP($B38,'[1]Dati finali'!$B$4:$O$40,'[1]Dati finali'!H$42,FALSE)</f>
        <v>0.97569731543624161</v>
      </c>
      <c r="J38" s="4">
        <f>VLOOKUP($B38,'[1]Dati finali'!$B$4:$O$40,'[1]Dati finali'!I$42,FALSE)</f>
        <v>0.81870999999999994</v>
      </c>
      <c r="K38">
        <f>VLOOKUP($B38,'[1]Dati finali'!$B$4:$O$40,'[1]Dati finali'!J$42,FALSE)</f>
        <v>53872.17663996949</v>
      </c>
      <c r="L38">
        <f>VLOOKUP($B38,'[1]Dati finali'!$B$4:$O$40,'[1]Dati finali'!K$42,FALSE)</f>
        <v>17</v>
      </c>
      <c r="M38" s="7">
        <f>VLOOKUP($B38,'[1]Dati finali'!$B$4:$O$40,'[1]Dati finali'!L$42,FALSE)</f>
        <v>6653.4138949999997</v>
      </c>
    </row>
    <row r="41" spans="2:13" x14ac:dyDescent="0.35">
      <c r="B41" t="s">
        <v>46</v>
      </c>
    </row>
    <row r="42" spans="2:13" ht="15" thickBot="1" x14ac:dyDescent="0.4"/>
    <row r="43" spans="2:13" x14ac:dyDescent="0.35">
      <c r="B43" s="10" t="s">
        <v>47</v>
      </c>
      <c r="C43" s="10"/>
    </row>
    <row r="44" spans="2:13" x14ac:dyDescent="0.35">
      <c r="B44" t="s">
        <v>48</v>
      </c>
      <c r="C44">
        <v>0.8204516887184008</v>
      </c>
    </row>
    <row r="45" spans="2:13" x14ac:dyDescent="0.35">
      <c r="B45" t="s">
        <v>49</v>
      </c>
      <c r="C45">
        <v>0.67314097352087565</v>
      </c>
    </row>
    <row r="46" spans="2:13" x14ac:dyDescent="0.35">
      <c r="B46" t="s">
        <v>50</v>
      </c>
      <c r="C46">
        <v>0.53694971248790724</v>
      </c>
    </row>
    <row r="47" spans="2:13" x14ac:dyDescent="0.35">
      <c r="B47" t="s">
        <v>51</v>
      </c>
      <c r="C47">
        <v>0.35508968786713746</v>
      </c>
    </row>
    <row r="48" spans="2:13" ht="15" thickBot="1" x14ac:dyDescent="0.4">
      <c r="B48" s="8" t="s">
        <v>52</v>
      </c>
      <c r="C48" s="8">
        <v>35</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10</v>
      </c>
      <c r="D52">
        <v>6.2320783646044955</v>
      </c>
      <c r="E52">
        <v>0.62320783646044953</v>
      </c>
      <c r="F52">
        <v>4.9426150284189303</v>
      </c>
      <c r="G52">
        <v>6.4791218873274845E-4</v>
      </c>
    </row>
    <row r="53" spans="2:10" x14ac:dyDescent="0.35">
      <c r="B53" t="s">
        <v>55</v>
      </c>
      <c r="C53">
        <v>24</v>
      </c>
      <c r="D53">
        <v>3.0261284743099464</v>
      </c>
      <c r="E53">
        <v>0.1260886864295811</v>
      </c>
    </row>
    <row r="54" spans="2:10" ht="15" thickBot="1" x14ac:dyDescent="0.4">
      <c r="B54" s="8" t="s">
        <v>56</v>
      </c>
      <c r="C54" s="8">
        <v>34</v>
      </c>
      <c r="D54" s="8">
        <v>9.2582068389144414</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-3.9810374424718842</v>
      </c>
      <c r="D57">
        <v>0.7684468946539168</v>
      </c>
      <c r="E57">
        <v>-5.1806279264942736</v>
      </c>
      <c r="F57">
        <v>2.6321024643874283E-5</v>
      </c>
      <c r="G57">
        <v>-5.5670338830356254</v>
      </c>
      <c r="H57">
        <v>-2.3950410019081425</v>
      </c>
      <c r="I57">
        <v>-5.5670338830356254</v>
      </c>
      <c r="J57">
        <v>-2.3950410019081425</v>
      </c>
    </row>
    <row r="58" spans="2:10" x14ac:dyDescent="0.35">
      <c r="B58" t="s">
        <v>35</v>
      </c>
      <c r="C58">
        <v>0.724792269032975</v>
      </c>
      <c r="D58">
        <v>0.82112726842422756</v>
      </c>
      <c r="E58">
        <v>0.88267957587607238</v>
      </c>
      <c r="F58">
        <v>0.38616539506519998</v>
      </c>
      <c r="G58">
        <v>-0.9699311191813379</v>
      </c>
      <c r="H58">
        <v>2.4195156572472878</v>
      </c>
      <c r="I58">
        <v>-0.9699311191813379</v>
      </c>
      <c r="J58">
        <v>2.4195156572472878</v>
      </c>
    </row>
    <row r="59" spans="2:10" x14ac:dyDescent="0.35">
      <c r="B59" t="s">
        <v>36</v>
      </c>
      <c r="C59">
        <v>1.4804997825848401E-5</v>
      </c>
      <c r="D59">
        <v>1.2647628187952549E-5</v>
      </c>
      <c r="E59">
        <v>1.1705750363495699</v>
      </c>
      <c r="F59">
        <v>0.25326203278966686</v>
      </c>
      <c r="G59">
        <v>-1.1298423799272935E-5</v>
      </c>
      <c r="H59">
        <v>4.0908419450969735E-5</v>
      </c>
      <c r="I59">
        <v>-1.1298423799272935E-5</v>
      </c>
      <c r="J59">
        <v>4.0908419450969735E-5</v>
      </c>
    </row>
    <row r="60" spans="2:10" x14ac:dyDescent="0.35">
      <c r="B60" t="s">
        <v>37</v>
      </c>
      <c r="C60">
        <v>-0.46899192158788683</v>
      </c>
      <c r="D60">
        <v>1.4000585090808921</v>
      </c>
      <c r="E60">
        <v>-0.33498023014464573</v>
      </c>
      <c r="F60">
        <v>0.7405502089870204</v>
      </c>
      <c r="G60">
        <v>-3.358570664675018</v>
      </c>
      <c r="H60">
        <v>2.4205868214992443</v>
      </c>
      <c r="I60">
        <v>-3.358570664675018</v>
      </c>
      <c r="J60">
        <v>2.4205868214992443</v>
      </c>
    </row>
    <row r="61" spans="2:10" x14ac:dyDescent="0.35">
      <c r="B61" t="s">
        <v>38</v>
      </c>
      <c r="C61">
        <v>-2.936552370366283E-2</v>
      </c>
      <c r="D61">
        <v>2.888478228844378E-2</v>
      </c>
      <c r="E61">
        <v>-1.016643414875638</v>
      </c>
      <c r="F61">
        <v>0.31946298814784246</v>
      </c>
      <c r="G61">
        <v>-8.8980784321720616E-2</v>
      </c>
      <c r="H61">
        <v>3.0249736914394951E-2</v>
      </c>
      <c r="I61">
        <v>-8.8980784321720616E-2</v>
      </c>
      <c r="J61">
        <v>3.0249736914394951E-2</v>
      </c>
    </row>
    <row r="62" spans="2:10" x14ac:dyDescent="0.35">
      <c r="B62" t="s">
        <v>39</v>
      </c>
      <c r="C62">
        <v>0.39188624321075011</v>
      </c>
      <c r="D62">
        <v>0.45458549522221153</v>
      </c>
      <c r="E62">
        <v>0.86207379542364715</v>
      </c>
      <c r="F62">
        <v>0.39717912638762198</v>
      </c>
      <c r="G62">
        <v>-0.54633210651533592</v>
      </c>
      <c r="H62">
        <v>1.330104592936836</v>
      </c>
      <c r="I62">
        <v>-0.54633210651533592</v>
      </c>
      <c r="J62">
        <v>1.330104592936836</v>
      </c>
    </row>
    <row r="63" spans="2:10" x14ac:dyDescent="0.35">
      <c r="B63" s="11" t="s">
        <v>40</v>
      </c>
      <c r="C63">
        <v>0.84071240786783497</v>
      </c>
      <c r="D63">
        <v>0.40258227441540245</v>
      </c>
      <c r="E63">
        <v>2.0882996130136373</v>
      </c>
      <c r="F63" s="11">
        <v>4.755537742914414E-2</v>
      </c>
      <c r="G63">
        <v>9.82343076494685E-3</v>
      </c>
      <c r="H63">
        <v>1.6716013849707232</v>
      </c>
      <c r="I63">
        <v>9.82343076494685E-3</v>
      </c>
      <c r="J63">
        <v>1.6716013849707232</v>
      </c>
    </row>
    <row r="64" spans="2:10" x14ac:dyDescent="0.35">
      <c r="B64" t="s">
        <v>41</v>
      </c>
      <c r="C64">
        <v>0.48882618653117565</v>
      </c>
      <c r="D64">
        <v>0.69026717018185879</v>
      </c>
      <c r="E64">
        <v>0.70816954310950175</v>
      </c>
      <c r="F64">
        <v>0.48566158676012494</v>
      </c>
      <c r="G64">
        <v>-0.93581523314621018</v>
      </c>
      <c r="H64">
        <v>1.9134676062085614</v>
      </c>
      <c r="I64">
        <v>-0.93581523314621018</v>
      </c>
      <c r="J64">
        <v>1.9134676062085614</v>
      </c>
    </row>
    <row r="65" spans="2:10" x14ac:dyDescent="0.35">
      <c r="B65" s="11" t="s">
        <v>42</v>
      </c>
      <c r="C65">
        <v>1.1486533873891501E-5</v>
      </c>
      <c r="D65">
        <v>5.8907998388029093E-6</v>
      </c>
      <c r="E65">
        <v>1.9499107401730562</v>
      </c>
      <c r="F65" s="11">
        <v>6.2962333256667086E-2</v>
      </c>
      <c r="G65">
        <v>-6.714794402524279E-7</v>
      </c>
      <c r="H65">
        <v>2.3644547188035428E-5</v>
      </c>
      <c r="I65">
        <v>-6.714794402524279E-7</v>
      </c>
      <c r="J65">
        <v>2.3644547188035428E-5</v>
      </c>
    </row>
    <row r="66" spans="2:10" x14ac:dyDescent="0.35">
      <c r="B66" s="11" t="s">
        <v>43</v>
      </c>
      <c r="C66">
        <v>8.0831914656882657E-3</v>
      </c>
      <c r="D66">
        <v>3.5698473818114268E-3</v>
      </c>
      <c r="E66">
        <v>2.2642960892033033</v>
      </c>
      <c r="F66" s="11">
        <v>3.2870833074964627E-2</v>
      </c>
      <c r="G66">
        <v>7.153885891360897E-4</v>
      </c>
      <c r="H66">
        <v>1.5450994342240442E-2</v>
      </c>
      <c r="I66">
        <v>7.153885891360897E-4</v>
      </c>
      <c r="J66">
        <v>1.5450994342240442E-2</v>
      </c>
    </row>
    <row r="67" spans="2:10" ht="15" thickBot="1" x14ac:dyDescent="0.4">
      <c r="B67" s="8" t="s">
        <v>45</v>
      </c>
      <c r="C67" s="8">
        <v>3.3402862306155466E-5</v>
      </c>
      <c r="D67" s="8">
        <v>8.7674723404671182E-5</v>
      </c>
      <c r="E67" s="8">
        <v>0.38098622965687978</v>
      </c>
      <c r="F67" s="8">
        <v>0.70656517436260047</v>
      </c>
      <c r="G67" s="8">
        <v>-1.4754887321988036E-4</v>
      </c>
      <c r="H67" s="8">
        <v>2.1435459783219129E-4</v>
      </c>
      <c r="I67" s="8">
        <v>-1.4754887321988036E-4</v>
      </c>
      <c r="J67" s="8">
        <v>2.1435459783219129E-4</v>
      </c>
    </row>
    <row r="71" spans="2:10" x14ac:dyDescent="0.35">
      <c r="B71" t="s">
        <v>70</v>
      </c>
    </row>
    <row r="72" spans="2:10" ht="15" thickBot="1" x14ac:dyDescent="0.4"/>
    <row r="73" spans="2:10" x14ac:dyDescent="0.35">
      <c r="B73" s="9" t="s">
        <v>71</v>
      </c>
      <c r="C73" s="9" t="s">
        <v>72</v>
      </c>
      <c r="D73" s="9" t="s">
        <v>73</v>
      </c>
    </row>
    <row r="74" spans="2:10" x14ac:dyDescent="0.35">
      <c r="B74">
        <v>1</v>
      </c>
      <c r="C74">
        <v>-2.4550587591054467</v>
      </c>
      <c r="D74">
        <v>-0.24391124523057206</v>
      </c>
    </row>
    <row r="75" spans="2:10" x14ac:dyDescent="0.35">
      <c r="B75">
        <v>2</v>
      </c>
      <c r="C75">
        <v>-2.6603700920445452</v>
      </c>
      <c r="D75">
        <v>-3.8599912291473526E-2</v>
      </c>
    </row>
    <row r="76" spans="2:10" x14ac:dyDescent="0.35">
      <c r="B76">
        <v>3</v>
      </c>
      <c r="C76">
        <v>-2.2182771210919676</v>
      </c>
      <c r="D76">
        <v>-0.48069288324405113</v>
      </c>
    </row>
    <row r="77" spans="2:10" x14ac:dyDescent="0.35">
      <c r="B77">
        <v>4</v>
      </c>
      <c r="C77">
        <v>-2.0492161524902182</v>
      </c>
      <c r="D77">
        <v>-0.64975385184580059</v>
      </c>
    </row>
    <row r="78" spans="2:10" x14ac:dyDescent="0.35">
      <c r="B78">
        <v>5</v>
      </c>
      <c r="C78">
        <v>-2.4539793346721446</v>
      </c>
      <c r="D78">
        <v>-0.24499066966387417</v>
      </c>
    </row>
    <row r="79" spans="2:10" x14ac:dyDescent="0.35">
      <c r="B79">
        <v>6</v>
      </c>
      <c r="C79">
        <v>-1.9625137441869407</v>
      </c>
      <c r="D79">
        <v>-0.56036500109339671</v>
      </c>
    </row>
    <row r="80" spans="2:10" x14ac:dyDescent="0.35">
      <c r="B80">
        <v>7</v>
      </c>
      <c r="C80">
        <v>-2.2739085169766051</v>
      </c>
      <c r="D80">
        <v>-0.24897022830373228</v>
      </c>
    </row>
    <row r="81" spans="2:4" x14ac:dyDescent="0.35">
      <c r="B81">
        <v>8</v>
      </c>
      <c r="C81">
        <v>-2.4441278041633758</v>
      </c>
      <c r="D81">
        <v>4.6187795491338335E-2</v>
      </c>
    </row>
    <row r="82" spans="2:4" x14ac:dyDescent="0.35">
      <c r="B82">
        <v>9</v>
      </c>
      <c r="C82">
        <v>-2.2057062508814824</v>
      </c>
      <c r="D82">
        <v>-0.19223375779055507</v>
      </c>
    </row>
    <row r="83" spans="2:4" x14ac:dyDescent="0.35">
      <c r="B83">
        <v>10</v>
      </c>
      <c r="C83">
        <v>-2.3823871962443355</v>
      </c>
      <c r="D83">
        <v>-1.5552812427702012E-2</v>
      </c>
    </row>
    <row r="84" spans="2:4" x14ac:dyDescent="0.35">
      <c r="B84">
        <v>11</v>
      </c>
      <c r="C84">
        <v>-1.8533364519654705</v>
      </c>
      <c r="D84">
        <v>-0.36851229765088567</v>
      </c>
    </row>
    <row r="85" spans="2:4" x14ac:dyDescent="0.35">
      <c r="B85">
        <v>12</v>
      </c>
      <c r="C85">
        <v>-2.0038106729560026</v>
      </c>
      <c r="D85">
        <v>-0.21803807666035357</v>
      </c>
    </row>
    <row r="86" spans="2:4" x14ac:dyDescent="0.35">
      <c r="B86">
        <v>13</v>
      </c>
      <c r="C86">
        <v>-2.1948613554107013</v>
      </c>
      <c r="D86">
        <v>-2.698739420565488E-2</v>
      </c>
    </row>
    <row r="87" spans="2:4" x14ac:dyDescent="0.35">
      <c r="B87">
        <v>14</v>
      </c>
      <c r="C87">
        <v>-2.2692164306115417</v>
      </c>
      <c r="D87">
        <v>0.11431447062579858</v>
      </c>
    </row>
    <row r="88" spans="2:4" x14ac:dyDescent="0.35">
      <c r="B88">
        <v>15</v>
      </c>
      <c r="C88">
        <v>-1.8142081670982413</v>
      </c>
      <c r="D88">
        <v>-0.34069379288750179</v>
      </c>
    </row>
    <row r="89" spans="2:4" x14ac:dyDescent="0.35">
      <c r="B89">
        <v>16</v>
      </c>
      <c r="C89">
        <v>-2.3883431218735187</v>
      </c>
      <c r="D89">
        <v>0.29143310886546248</v>
      </c>
    </row>
    <row r="90" spans="2:4" x14ac:dyDescent="0.35">
      <c r="B90">
        <v>17</v>
      </c>
      <c r="C90">
        <v>-2.4292897738338151</v>
      </c>
      <c r="D90">
        <v>0.38353228327313982</v>
      </c>
    </row>
    <row r="91" spans="2:4" x14ac:dyDescent="0.35">
      <c r="B91">
        <v>18</v>
      </c>
      <c r="C91">
        <v>-2.0483712697385057</v>
      </c>
      <c r="D91">
        <v>4.8371269738505696E-2</v>
      </c>
    </row>
    <row r="92" spans="2:4" x14ac:dyDescent="0.35">
      <c r="B92">
        <v>19</v>
      </c>
      <c r="C92">
        <v>-1.7691815557796651</v>
      </c>
      <c r="D92">
        <v>-0.18942575906211001</v>
      </c>
    </row>
    <row r="93" spans="2:4" x14ac:dyDescent="0.35">
      <c r="B93">
        <v>20</v>
      </c>
      <c r="C93">
        <v>-2.2615789722583597</v>
      </c>
      <c r="D93">
        <v>0.34076021830598457</v>
      </c>
    </row>
    <row r="94" spans="2:4" x14ac:dyDescent="0.35">
      <c r="B94">
        <v>21</v>
      </c>
      <c r="C94">
        <v>-1.8659664993091034</v>
      </c>
      <c r="D94">
        <v>-5.4852254643271703E-2</v>
      </c>
    </row>
    <row r="95" spans="2:4" x14ac:dyDescent="0.35">
      <c r="B95">
        <v>22</v>
      </c>
      <c r="C95">
        <v>-2.0515056628488777</v>
      </c>
      <c r="D95">
        <v>0.22759692190455882</v>
      </c>
    </row>
    <row r="96" spans="2:4" x14ac:dyDescent="0.35">
      <c r="B96">
        <v>23</v>
      </c>
      <c r="C96">
        <v>-2.1545251878882872</v>
      </c>
      <c r="D96">
        <v>0.40979769299159319</v>
      </c>
    </row>
    <row r="97" spans="2:4" x14ac:dyDescent="0.35">
      <c r="B97">
        <v>24</v>
      </c>
      <c r="C97">
        <v>-1.6192901223643721</v>
      </c>
      <c r="D97">
        <v>-0.10195627668279905</v>
      </c>
    </row>
    <row r="98" spans="2:4" x14ac:dyDescent="0.35">
      <c r="B98">
        <v>25</v>
      </c>
      <c r="C98">
        <v>-2.0116820152215804</v>
      </c>
      <c r="D98">
        <v>0.29043561617440927</v>
      </c>
    </row>
    <row r="99" spans="2:4" x14ac:dyDescent="0.35">
      <c r="B99">
        <v>26</v>
      </c>
      <c r="C99">
        <v>-2.1853915493320009</v>
      </c>
      <c r="D99">
        <v>0.46414515028482994</v>
      </c>
    </row>
    <row r="100" spans="2:4" x14ac:dyDescent="0.35">
      <c r="B100">
        <v>27</v>
      </c>
      <c r="C100">
        <v>-1.7723599421348242</v>
      </c>
      <c r="D100">
        <v>7.3389937798805427E-2</v>
      </c>
    </row>
    <row r="101" spans="2:4" x14ac:dyDescent="0.35">
      <c r="B101">
        <v>28</v>
      </c>
      <c r="C101">
        <v>-2.0691993356912532</v>
      </c>
      <c r="D101">
        <v>0.41162201651345942</v>
      </c>
    </row>
    <row r="102" spans="2:4" x14ac:dyDescent="0.35">
      <c r="B102">
        <v>29</v>
      </c>
      <c r="C102">
        <v>-1.8291283125499049</v>
      </c>
      <c r="D102">
        <v>0.1715509933721111</v>
      </c>
    </row>
    <row r="103" spans="2:4" x14ac:dyDescent="0.35">
      <c r="B103">
        <v>30</v>
      </c>
      <c r="C103">
        <v>-1.7866999309891036</v>
      </c>
      <c r="D103">
        <v>0.2016732789599216</v>
      </c>
    </row>
    <row r="104" spans="2:4" x14ac:dyDescent="0.35">
      <c r="B104">
        <v>31</v>
      </c>
      <c r="C104">
        <v>-1.4959213473868171</v>
      </c>
      <c r="D104">
        <v>-7.2714888454195492E-2</v>
      </c>
    </row>
    <row r="105" spans="2:4" x14ac:dyDescent="0.35">
      <c r="B105">
        <v>32</v>
      </c>
      <c r="C105">
        <v>-1.7047892284267876</v>
      </c>
      <c r="D105">
        <v>0.13615299258577496</v>
      </c>
    </row>
    <row r="106" spans="2:4" x14ac:dyDescent="0.35">
      <c r="B106">
        <v>33</v>
      </c>
      <c r="C106">
        <v>-1.5485111337922079</v>
      </c>
      <c r="D106">
        <v>0.27278700339299711</v>
      </c>
    </row>
    <row r="107" spans="2:4" x14ac:dyDescent="0.35">
      <c r="B107">
        <v>34</v>
      </c>
      <c r="C107">
        <v>-0.58443691914895313</v>
      </c>
      <c r="D107">
        <v>-0.26943504517280881</v>
      </c>
    </row>
    <row r="108" spans="2:4" ht="15" thickBot="1" x14ac:dyDescent="0.4">
      <c r="B108" s="8">
        <v>35</v>
      </c>
      <c r="C108" s="8">
        <v>-0.84064933001160469</v>
      </c>
      <c r="D108" s="8">
        <v>0.43393539703206196</v>
      </c>
    </row>
  </sheetData>
  <conditionalFormatting sqref="B4:C38">
    <cfRule type="cellIs" dxfId="44" priority="1" operator="equal">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EB161-2C50-4139-A7C7-CE26E0203C98}">
  <dimension ref="B3:M107"/>
  <sheetViews>
    <sheetView topLeftCell="A47" workbookViewId="0">
      <selection activeCell="E64" sqref="E64"/>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3" spans="2:13" ht="48" x14ac:dyDescent="0.35">
      <c r="C3" s="1" t="s">
        <v>76</v>
      </c>
      <c r="D3" s="1" t="s">
        <v>35</v>
      </c>
      <c r="E3" s="1" t="s">
        <v>36</v>
      </c>
      <c r="F3" s="1" t="s">
        <v>37</v>
      </c>
      <c r="G3" s="1" t="s">
        <v>38</v>
      </c>
      <c r="H3" s="1" t="s">
        <v>39</v>
      </c>
      <c r="I3" s="1" t="s">
        <v>40</v>
      </c>
      <c r="J3" s="1" t="s">
        <v>41</v>
      </c>
      <c r="K3" s="1" t="s">
        <v>42</v>
      </c>
      <c r="L3" s="1" t="s">
        <v>43</v>
      </c>
      <c r="M3" s="1" t="s">
        <v>45</v>
      </c>
    </row>
    <row r="4" spans="2:13" x14ac:dyDescent="0.35">
      <c r="B4" t="s">
        <v>9</v>
      </c>
      <c r="C4" s="14">
        <f>LN(VLOOKUP($B4,'[1]Dati finali'!$B$4:$O$40,'[1]Dati finali'!$N$42,FALSE))</f>
        <v>-6.9077552789821368</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2">
        <f>VLOOKUP($B4,'[1]Dati finali'!$B$4:$O$40,'[1]Dati finali'!H$42,FALSE)</f>
        <v>0.1126530612244898</v>
      </c>
      <c r="J4" s="4">
        <f>VLOOKUP($B4,'[1]Dati finali'!$B$4:$O$40,'[1]Dati finali'!I$42,FALSE)</f>
        <v>0.73675000000000002</v>
      </c>
      <c r="K4">
        <f>VLOOKUP($B4,'[1]Dati finali'!$B$4:$O$40,'[1]Dati finali'!J$42,FALSE)</f>
        <v>31866.010828482387</v>
      </c>
      <c r="L4">
        <f>VLOOKUP($B4,'[1]Dati finali'!$B$4:$O$40,'[1]Dati finali'!K$42,FALSE)</f>
        <v>27</v>
      </c>
      <c r="M4" s="7">
        <f>VLOOKUP($B4,'[1]Dati finali'!$B$4:$O$40,'[1]Dati finali'!L$42,FALSE)</f>
        <v>5561.476705</v>
      </c>
    </row>
    <row r="5" spans="2:13" x14ac:dyDescent="0.35">
      <c r="B5" t="s">
        <v>11</v>
      </c>
      <c r="C5" s="14">
        <f>LN(VLOOKUP($B5,'[1]Dati finali'!$B$4:$O$40,'[1]Dati finali'!$N$42,FALSE))</f>
        <v>-6.9077552789821368</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finali'!F$42,FALSE)</f>
        <v>15.12585214777892</v>
      </c>
      <c r="H5" s="5">
        <f>VLOOKUP($B5,'[1]Dati finali'!$B$4:$O$40,'[1]Dati finali'!G$42,FALSE)</f>
        <v>1</v>
      </c>
      <c r="I5" s="2">
        <f>VLOOKUP($B5,'[1]Dati finali'!$B$4:$O$40,'[1]Dati finali'!H$42,FALSE)</f>
        <v>0.12391056910569105</v>
      </c>
      <c r="J5" s="4">
        <f>VLOOKUP($B5,'[1]Dati finali'!$B$4:$O$40,'[1]Dati finali'!I$42,FALSE)</f>
        <v>0.68716999999999995</v>
      </c>
      <c r="K5">
        <f>VLOOKUP($B5,'[1]Dati finali'!$B$4:$O$40,'[1]Dati finali'!J$42,FALSE)</f>
        <v>27843.887608341538</v>
      </c>
      <c r="L5">
        <f>VLOOKUP($B5,'[1]Dati finali'!$B$4:$O$40,'[1]Dati finali'!K$42,FALSE)</f>
        <v>8</v>
      </c>
      <c r="M5" s="7">
        <f>VLOOKUP($B5,'[1]Dati finali'!$B$4:$O$40,'[1]Dati finali'!L$42,FALSE)</f>
        <v>6592.3394420000004</v>
      </c>
    </row>
    <row r="6" spans="2:13" x14ac:dyDescent="0.35">
      <c r="B6" t="s">
        <v>19</v>
      </c>
      <c r="C6" s="14">
        <f>LN(VLOOKUP($B6,'[1]Dati finali'!$B$4:$O$40,'[1]Dati finali'!$N$42,FALSE))</f>
        <v>-6.9077552789821368</v>
      </c>
      <c r="D6" s="2">
        <f>VLOOKUP($B6,'[1]Dati finali'!$B$4:$O$40,'[1]Dati finali'!C$42,FALSE)</f>
        <v>0.187</v>
      </c>
      <c r="E6" s="6">
        <f>VLOOKUP($B6,'[1]Dati finali'!$B$4:$O$40,'[1]Dati finali'!D$42,FALSE)</f>
        <v>5002.4066798773592</v>
      </c>
      <c r="F6" s="5">
        <f>VLOOKUP($B6,'[1]Dati finali'!$B$4:$O$40,'[1]Dati finali'!E$42,FALSE)</f>
        <v>0.21060000000000001</v>
      </c>
      <c r="G6" s="5">
        <f>VLOOKUP($B6,'[1]Dati finali'!$B$4:$O$40,'[1]Dati finali'!F$42,FALSE)</f>
        <v>5.9881199260780429</v>
      </c>
      <c r="H6" s="5">
        <f>VLOOKUP($B6,'[1]Dati finali'!$B$4:$O$40,'[1]Dati finali'!G$42,FALSE)</f>
        <v>1.4122807017543861</v>
      </c>
      <c r="I6" s="2">
        <f>VLOOKUP($B6,'[1]Dati finali'!$B$4:$O$40,'[1]Dati finali'!H$42,FALSE)</f>
        <v>0.37279399585921325</v>
      </c>
      <c r="J6" s="4">
        <f>VLOOKUP($B6,'[1]Dati finali'!$B$4:$O$40,'[1]Dati finali'!I$42,FALSE)</f>
        <v>0.70144000000000006</v>
      </c>
      <c r="K6">
        <f>VLOOKUP($B6,'[1]Dati finali'!$B$4:$O$40,'[1]Dati finali'!J$42,FALSE)</f>
        <v>34585.035786649052</v>
      </c>
      <c r="L6">
        <f>VLOOKUP($B6,'[1]Dati finali'!$B$4:$O$40,'[1]Dati finali'!K$42,FALSE)</f>
        <v>29</v>
      </c>
      <c r="M6" s="7">
        <f>VLOOKUP($B6,'[1]Dati finali'!$B$4:$O$40,'[1]Dati finali'!L$42,FALSE)</f>
        <v>4652.762874</v>
      </c>
    </row>
    <row r="7" spans="2:13" x14ac:dyDescent="0.35">
      <c r="B7" t="s">
        <v>26</v>
      </c>
      <c r="C7" s="14">
        <f>LN(VLOOKUP($B7,'[1]Dati finali'!$B$4:$O$40,'[1]Dati finali'!$N$42,FALSE))</f>
        <v>-6.9077552789821368</v>
      </c>
      <c r="D7" s="2">
        <f>VLOOKUP($B7,'[1]Dati finali'!$B$4:$O$40,'[1]Dati finali'!C$42,FALSE)</f>
        <v>0.29899999999999999</v>
      </c>
      <c r="E7" s="6">
        <f>VLOOKUP($B7,'[1]Dati finali'!$B$4:$O$40,'[1]Dati finali'!D$42,FALSE)</f>
        <v>3971.7997613105531</v>
      </c>
      <c r="F7" s="5">
        <f>VLOOKUP($B7,'[1]Dati finali'!$B$4:$O$40,'[1]Dati finali'!E$42,FALSE)</f>
        <v>0.1454</v>
      </c>
      <c r="G7" s="5">
        <f>VLOOKUP($B7,'[1]Dati finali'!$B$4:$O$40,'[1]Dati finali'!F$42,FALSE)</f>
        <v>8.5564162387120248</v>
      </c>
      <c r="H7" s="5">
        <f>VLOOKUP($B7,'[1]Dati finali'!$B$4:$O$40,'[1]Dati finali'!G$42,FALSE)</f>
        <v>0.93859649122807032</v>
      </c>
      <c r="I7" s="2">
        <f>VLOOKUP($B7,'[1]Dati finali'!$B$4:$O$40,'[1]Dati finali'!H$42,FALSE)</f>
        <v>0.13689675870348139</v>
      </c>
      <c r="J7" s="4">
        <f>VLOOKUP($B7,'[1]Dati finali'!$B$4:$O$40,'[1]Dati finali'!I$42,FALSE)</f>
        <v>0.60104999999999997</v>
      </c>
      <c r="K7">
        <f>VLOOKUP($B7,'[1]Dati finali'!$B$4:$O$40,'[1]Dati finali'!J$42,FALSE)</f>
        <v>25545.694362817598</v>
      </c>
      <c r="L7">
        <f>VLOOKUP($B7,'[1]Dati finali'!$B$4:$O$40,'[1]Dati finali'!K$42,FALSE)</f>
        <v>38</v>
      </c>
      <c r="M7" s="7">
        <f>VLOOKUP($B7,'[1]Dati finali'!$B$4:$O$40,'[1]Dati finali'!L$42,FALSE)</f>
        <v>5798.3715529999999</v>
      </c>
    </row>
    <row r="8" spans="2:13" x14ac:dyDescent="0.35">
      <c r="B8" t="s">
        <v>21</v>
      </c>
      <c r="C8" s="14">
        <f>LN(VLOOKUP($B8,'[1]Dati finali'!$B$4:$O$40,'[1]Dati finali'!$N$42,FALSE))</f>
        <v>-6.2146080984221914</v>
      </c>
      <c r="D8" s="2">
        <f>VLOOKUP($B8,'[1]Dati finali'!$B$4:$O$40,'[1]Dati finali'!C$42,FALSE)</f>
        <v>0.40299999999999997</v>
      </c>
      <c r="E8" s="6">
        <f>VLOOKUP($B8,'[1]Dati finali'!$B$4:$O$40,'[1]Dati finali'!D$42,FALSE)</f>
        <v>3821.1451704373976</v>
      </c>
      <c r="F8" s="5">
        <f>VLOOKUP($B8,'[1]Dati finali'!$B$4:$O$40,'[1]Dati finali'!E$42,FALSE)</f>
        <v>0.11115</v>
      </c>
      <c r="G8" s="5">
        <f>VLOOKUP($B8,'[1]Dati finali'!$B$4:$O$40,'[1]Dati finali'!F$42,FALSE)</f>
        <v>4.6340912369905238</v>
      </c>
      <c r="H8" s="5">
        <f>VLOOKUP($B8,'[1]Dati finali'!$B$4:$O$40,'[1]Dati finali'!G$42,FALSE)</f>
        <v>1.0175438596491229</v>
      </c>
      <c r="I8" s="2">
        <f>VLOOKUP($B8,'[1]Dati finali'!$B$4:$O$40,'[1]Dati finali'!H$42,FALSE)</f>
        <v>0.48558139534883721</v>
      </c>
      <c r="J8" s="4">
        <f>VLOOKUP($B8,'[1]Dati finali'!$B$4:$O$40,'[1]Dati finali'!I$42,FALSE)</f>
        <v>0.67516000000000009</v>
      </c>
      <c r="K8">
        <f>VLOOKUP($B8,'[1]Dati finali'!$B$4:$O$40,'[1]Dati finali'!J$42,FALSE)</f>
        <v>28945.214455971793</v>
      </c>
      <c r="L8">
        <f>VLOOKUP($B8,'[1]Dati finali'!$B$4:$O$40,'[1]Dati finali'!K$42,FALSE)</f>
        <v>23</v>
      </c>
      <c r="M8" s="7">
        <f>VLOOKUP($B8,'[1]Dati finali'!$B$4:$O$40,'[1]Dati finali'!L$42,FALSE)</f>
        <v>6066.7289979999996</v>
      </c>
    </row>
    <row r="9" spans="2:13" x14ac:dyDescent="0.35">
      <c r="B9" t="s">
        <v>28</v>
      </c>
      <c r="C9" s="14">
        <f>LN(VLOOKUP($B9,'[1]Dati finali'!$B$4:$O$40,'[1]Dati finali'!$N$42,FALSE))</f>
        <v>-6.2146080984221914</v>
      </c>
      <c r="D9" s="2">
        <f>VLOOKUP($B9,'[1]Dati finali'!$B$4:$O$40,'[1]Dati finali'!C$42,FALSE)</f>
        <v>0.17600000000000002</v>
      </c>
      <c r="E9" s="6">
        <f>VLOOKUP($B9,'[1]Dati finali'!$B$4:$O$40,'[1]Dati finali'!D$42,FALSE)</f>
        <v>2584.4117872644297</v>
      </c>
      <c r="F9" s="5">
        <f>VLOOKUP($B9,'[1]Dati finali'!$B$4:$O$40,'[1]Dati finali'!E$42,FALSE)</f>
        <v>0.12434999999999999</v>
      </c>
      <c r="G9" s="5">
        <f>VLOOKUP($B9,'[1]Dati finali'!$B$4:$O$40,'[1]Dati finali'!F$42,FALSE)</f>
        <v>4.0649553393803624</v>
      </c>
      <c r="H9" s="5">
        <f>VLOOKUP($B9,'[1]Dati finali'!$B$4:$O$40,'[1]Dati finali'!G$42,FALSE)</f>
        <v>1.0175438596491229</v>
      </c>
      <c r="I9" s="2">
        <f>VLOOKUP($B9,'[1]Dati finali'!$B$4:$O$40,'[1]Dati finali'!H$42,FALSE)</f>
        <v>0.41427188940092169</v>
      </c>
      <c r="J9" s="4">
        <f>VLOOKUP($B9,'[1]Dati finali'!$B$4:$O$40,'[1]Dati finali'!I$42,FALSE)</f>
        <v>0.53935999999999995</v>
      </c>
      <c r="K9">
        <f>VLOOKUP($B9,'[1]Dati finali'!$B$4:$O$40,'[1]Dati finali'!J$42,FALSE)</f>
        <v>23383.132051156193</v>
      </c>
      <c r="L9">
        <f>VLOOKUP($B9,'[1]Dati finali'!$B$4:$O$40,'[1]Dati finali'!K$42,FALSE)</f>
        <v>34</v>
      </c>
      <c r="M9" s="7">
        <f>VLOOKUP($B9,'[1]Dati finali'!$B$4:$O$40,'[1]Dati finali'!L$42,FALSE)</f>
        <v>4935.9262470000003</v>
      </c>
    </row>
    <row r="10" spans="2:13" x14ac:dyDescent="0.35">
      <c r="B10" t="s">
        <v>7</v>
      </c>
      <c r="C10" s="14">
        <f>LN(VLOOKUP($B10,'[1]Dati finali'!$B$4:$O$40,'[1]Dati finali'!$N$42,FALSE))</f>
        <v>-6.2146080984221914</v>
      </c>
      <c r="D10" s="2">
        <f>VLOOKUP($B10,'[1]Dati finali'!$B$4:$O$40,'[1]Dati finali'!C$42,FALSE)</f>
        <v>0.27800000000000002</v>
      </c>
      <c r="E10" s="6">
        <f>VLOOKUP($B10,'[1]Dati finali'!$B$4:$O$40,'[1]Dati finali'!D$42,FALSE)</f>
        <v>4708.9274575723102</v>
      </c>
      <c r="F10" s="5">
        <f>VLOOKUP($B10,'[1]Dati finali'!$B$4:$O$40,'[1]Dati finali'!E$42,FALSE)</f>
        <v>9.69E-2</v>
      </c>
      <c r="G10" s="5">
        <f>VLOOKUP($B10,'[1]Dati finali'!$B$4:$O$40,'[1]Dati finali'!F$42,FALSE)</f>
        <v>6.9264885622573331</v>
      </c>
      <c r="H10" s="5">
        <f>VLOOKUP($B10,'[1]Dati finali'!$B$4:$O$40,'[1]Dati finali'!G$42,FALSE)</f>
        <v>0.97368421052631593</v>
      </c>
      <c r="I10" s="2">
        <f>VLOOKUP($B10,'[1]Dati finali'!$B$4:$O$40,'[1]Dati finali'!H$42,FALSE)</f>
        <v>0.15651982378854626</v>
      </c>
      <c r="J10" s="4">
        <f>VLOOKUP($B10,'[1]Dati finali'!$B$4:$O$40,'[1]Dati finali'!I$42,FALSE)</f>
        <v>0.74668999999999996</v>
      </c>
      <c r="K10">
        <f>VLOOKUP($B10,'[1]Dati finali'!$B$4:$O$40,'[1]Dati finali'!J$42,FALSE)</f>
        <v>18375.433481661283</v>
      </c>
      <c r="L10">
        <f>VLOOKUP($B10,'[1]Dati finali'!$B$4:$O$40,'[1]Dati finali'!K$42,FALSE)</f>
        <v>33</v>
      </c>
      <c r="M10" s="7">
        <f>VLOOKUP($B10,'[1]Dati finali'!$B$4:$O$40,'[1]Dati finali'!L$42,FALSE)</f>
        <v>4747.1506650000001</v>
      </c>
    </row>
    <row r="11" spans="2:13" x14ac:dyDescent="0.35">
      <c r="B11" t="s">
        <v>29</v>
      </c>
      <c r="C11" s="14">
        <f>LN(VLOOKUP($B11,'[1]Dati finali'!$B$4:$O$40,'[1]Dati finali'!$N$42,FALSE))</f>
        <v>-6.2146080984221914</v>
      </c>
      <c r="D11" s="2">
        <f>VLOOKUP($B11,'[1]Dati finali'!$B$4:$O$40,'[1]Dati finali'!C$42,FALSE)</f>
        <v>0.23100000000000001</v>
      </c>
      <c r="E11" s="6">
        <f>VLOOKUP($B11,'[1]Dati finali'!$B$4:$O$40,'[1]Dati finali'!D$42,FALSE)</f>
        <v>5137.0738351939754</v>
      </c>
      <c r="F11" s="5">
        <f>VLOOKUP($B11,'[1]Dati finali'!$B$4:$O$40,'[1]Dati finali'!E$42,FALSE)</f>
        <v>0.14384999999999998</v>
      </c>
      <c r="G11" s="5">
        <f>VLOOKUP($B11,'[1]Dati finali'!$B$4:$O$40,'[1]Dati finali'!F$42,FALSE)</f>
        <v>6.4956673156300822</v>
      </c>
      <c r="H11" s="5">
        <f>VLOOKUP($B11,'[1]Dati finali'!$B$4:$O$40,'[1]Dati finali'!G$42,FALSE)</f>
        <v>1.1578947368421053</v>
      </c>
      <c r="I11" s="2">
        <f>VLOOKUP($B11,'[1]Dati finali'!$B$4:$O$40,'[1]Dati finali'!H$42,FALSE)</f>
        <v>0.24461254612546127</v>
      </c>
      <c r="J11" s="4">
        <f>VLOOKUP($B11,'[1]Dati finali'!$B$4:$O$40,'[1]Dati finali'!I$42,FALSE)</f>
        <v>0.53750999999999993</v>
      </c>
      <c r="K11">
        <f>VLOOKUP($B11,'[1]Dati finali'!$B$4:$O$40,'[1]Dati finali'!J$42,FALSE)</f>
        <v>27733.754503235035</v>
      </c>
      <c r="L11">
        <f>VLOOKUP($B11,'[1]Dati finali'!$B$4:$O$40,'[1]Dati finali'!K$42,FALSE)</f>
        <v>24</v>
      </c>
      <c r="M11" s="7">
        <f>VLOOKUP($B11,'[1]Dati finali'!$B$4:$O$40,'[1]Dati finali'!L$42,FALSE)</f>
        <v>5348.64149</v>
      </c>
    </row>
    <row r="12" spans="2:13" x14ac:dyDescent="0.35">
      <c r="B12" t="s">
        <v>31</v>
      </c>
      <c r="C12" s="14">
        <f>LN(VLOOKUP($B12,'[1]Dati finali'!$B$4:$O$40,'[1]Dati finali'!$N$42,FALSE))</f>
        <v>-5.8091429903140277</v>
      </c>
      <c r="D12" s="2">
        <f>VLOOKUP($B12,'[1]Dati finali'!$B$4:$O$40,'[1]Dati finali'!C$42,FALSE)</f>
        <v>0.36399999999999999</v>
      </c>
      <c r="E12" s="6">
        <f>VLOOKUP($B12,'[1]Dati finali'!$B$4:$O$40,'[1]Dati finali'!D$42,FALSE)</f>
        <v>5355.9870055822093</v>
      </c>
      <c r="F12" s="5">
        <f>VLOOKUP($B12,'[1]Dati finali'!$B$4:$O$40,'[1]Dati finali'!E$42,FALSE)</f>
        <v>0.22365000000000002</v>
      </c>
      <c r="G12" s="5">
        <f>VLOOKUP($B12,'[1]Dati finali'!$B$4:$O$40,'[1]Dati finali'!F$42,FALSE)</f>
        <v>6.0711060787623232</v>
      </c>
      <c r="H12" s="5">
        <f>VLOOKUP($B12,'[1]Dati finali'!$B$4:$O$40,'[1]Dati finali'!G$42,FALSE)</f>
        <v>1.1052631578947369</v>
      </c>
      <c r="I12" s="2">
        <f>VLOOKUP($B12,'[1]Dati finali'!$B$4:$O$40,'[1]Dati finali'!H$42,FALSE)</f>
        <v>0.38106081573197381</v>
      </c>
      <c r="J12" s="4">
        <f>VLOOKUP($B12,'[1]Dati finali'!$B$4:$O$40,'[1]Dati finali'!I$42,FALSE)</f>
        <v>0.80079999999999996</v>
      </c>
      <c r="K12">
        <f>VLOOKUP($B12,'[1]Dati finali'!$B$4:$O$40,'[1]Dati finali'!J$42,FALSE)</f>
        <v>33331.449418750446</v>
      </c>
      <c r="L12">
        <f>VLOOKUP($B12,'[1]Dati finali'!$B$4:$O$40,'[1]Dati finali'!K$42,FALSE)</f>
        <v>6</v>
      </c>
      <c r="M12" s="7">
        <f>VLOOKUP($B12,'[1]Dati finali'!$B$4:$O$40,'[1]Dati finali'!L$42,FALSE)</f>
        <v>4488.0469249999996</v>
      </c>
    </row>
    <row r="13" spans="2:13" x14ac:dyDescent="0.35">
      <c r="B13" t="s">
        <v>8</v>
      </c>
      <c r="C13" s="14">
        <f>LN(VLOOKUP($B13,'[1]Dati finali'!$B$4:$O$40,'[1]Dati finali'!$N$42,FALSE))</f>
        <v>-5.8091429903140277</v>
      </c>
      <c r="D13" s="2">
        <f>VLOOKUP($B13,'[1]Dati finali'!$B$4:$O$40,'[1]Dati finali'!C$42,FALSE)</f>
        <v>0.42499999999999999</v>
      </c>
      <c r="E13" s="6">
        <f>VLOOKUP($B13,'[1]Dati finali'!$B$4:$O$40,'[1]Dati finali'!D$42,FALSE)</f>
        <v>3624.8957527885314</v>
      </c>
      <c r="F13" s="5">
        <f>VLOOKUP($B13,'[1]Dati finali'!$B$4:$O$40,'[1]Dati finali'!E$42,FALSE)</f>
        <v>0.18445</v>
      </c>
      <c r="G13" s="5">
        <f>VLOOKUP($B13,'[1]Dati finali'!$B$4:$O$40,'[1]Dati finali'!F$42,FALSE)</f>
        <v>6.370813979217516</v>
      </c>
      <c r="H13" s="5">
        <f>VLOOKUP($B13,'[1]Dati finali'!$B$4:$O$40,'[1]Dati finali'!G$42,FALSE)</f>
        <v>1.0789473684210527</v>
      </c>
      <c r="I13" s="2">
        <f>VLOOKUP($B13,'[1]Dati finali'!$B$4:$O$40,'[1]Dati finali'!H$42,FALSE)</f>
        <v>8.6530612244897956E-2</v>
      </c>
      <c r="J13" s="4">
        <f>VLOOKUP($B13,'[1]Dati finali'!$B$4:$O$40,'[1]Dati finali'!I$42,FALSE)</f>
        <v>0.66835999999999995</v>
      </c>
      <c r="K13">
        <f>VLOOKUP($B13,'[1]Dati finali'!$B$4:$O$40,'[1]Dati finali'!J$42,FALSE)</f>
        <v>30266.202047392988</v>
      </c>
      <c r="L13">
        <f>VLOOKUP($B13,'[1]Dati finali'!$B$4:$O$40,'[1]Dati finali'!K$42,FALSE)</f>
        <v>40</v>
      </c>
      <c r="M13" s="7">
        <f>VLOOKUP($B13,'[1]Dati finali'!$B$4:$O$40,'[1]Dati finali'!L$42,FALSE)</f>
        <v>3905.06351</v>
      </c>
    </row>
    <row r="14" spans="2:13" x14ac:dyDescent="0.35">
      <c r="B14" t="s">
        <v>4</v>
      </c>
      <c r="C14" s="14">
        <f>LN(VLOOKUP($B14,'[1]Dati finali'!$B$4:$O$40,'[1]Dati finali'!$N$42,FALSE))</f>
        <v>-5.8091429903140277</v>
      </c>
      <c r="D14" s="2">
        <f>VLOOKUP($B14,'[1]Dati finali'!$B$4:$O$40,'[1]Dati finali'!C$42,FALSE)</f>
        <v>0.51440529000000002</v>
      </c>
      <c r="E14" s="6">
        <f>VLOOKUP($B14,'[1]Dati finali'!$B$4:$O$40,'[1]Dati finali'!D$42,FALSE)</f>
        <v>7819.7146359093622</v>
      </c>
      <c r="F14" s="5">
        <f>VLOOKUP($B14,'[1]Dati finali'!$B$4:$O$40,'[1]Dati finali'!E$42,FALSE)</f>
        <v>0.22807017543859651</v>
      </c>
      <c r="G14" s="5">
        <f>VLOOKUP($B14,'[1]Dati finali'!$B$4:$O$40,'[1]Dati finali'!F$42,FALSE)</f>
        <v>9.4526132402814618</v>
      </c>
      <c r="H14" s="5">
        <f>VLOOKUP($B14,'[1]Dati finali'!$B$4:$O$40,'[1]Dati finali'!G$42,FALSE)</f>
        <v>0.92982456140350889</v>
      </c>
      <c r="I14" s="2">
        <f>VLOOKUP($B14,'[1]Dati finali'!$B$4:$O$40,'[1]Dati finali'!H$42,FALSE)</f>
        <v>0.15845754764042702</v>
      </c>
      <c r="J14" s="4">
        <f>VLOOKUP($B14,'[1]Dati finali'!$B$4:$O$40,'[1]Dati finali'!I$42,FALSE)</f>
        <v>0.91535</v>
      </c>
      <c r="K14">
        <f>VLOOKUP($B14,'[1]Dati finali'!$B$4:$O$40,'[1]Dati finali'!J$42,FALSE)</f>
        <v>37964.025726503154</v>
      </c>
      <c r="L14">
        <f>VLOOKUP($B14,'[1]Dati finali'!$B$4:$O$40,'[1]Dati finali'!K$42,FALSE)</f>
        <v>39</v>
      </c>
      <c r="M14" s="7">
        <f>VLOOKUP($B14,'[1]Dati finali'!$B$4:$O$40,'[1]Dati finali'!L$42,FALSE)</f>
        <v>3958.7349989999998</v>
      </c>
    </row>
    <row r="15" spans="2:13" x14ac:dyDescent="0.35">
      <c r="B15" t="s">
        <v>10</v>
      </c>
      <c r="C15" s="14">
        <f>LN(VLOOKUP($B15,'[1]Dati finali'!$B$4:$O$40,'[1]Dati finali'!$N$42,FALSE))</f>
        <v>-5.8091429903140277</v>
      </c>
      <c r="D15" s="2">
        <f>VLOOKUP($B15,'[1]Dati finali'!$B$4:$O$40,'[1]Dati finali'!C$42,FALSE)</f>
        <v>0.39100000000000001</v>
      </c>
      <c r="E15" s="6">
        <f>VLOOKUP($B15,'[1]Dati finali'!$B$4:$O$40,'[1]Dati finali'!D$42,FALSE)</f>
        <v>5858.8015362874821</v>
      </c>
      <c r="F15" s="5">
        <f>VLOOKUP($B15,'[1]Dati finali'!$B$4:$O$40,'[1]Dati finali'!E$42,FALSE)</f>
        <v>0.30295</v>
      </c>
      <c r="G15" s="5">
        <f>VLOOKUP($B15,'[1]Dati finali'!$B$4:$O$40,'[1]Dati finali'!F$42,FALSE)</f>
        <v>6.0259514566103967</v>
      </c>
      <c r="H15" s="5">
        <f>VLOOKUP($B15,'[1]Dati finali'!$B$4:$O$40,'[1]Dati finali'!G$42,FALSE)</f>
        <v>1.3596491228070178</v>
      </c>
      <c r="I15" s="2">
        <f>VLOOKUP($B15,'[1]Dati finali'!$B$4:$O$40,'[1]Dati finali'!H$42,FALSE)</f>
        <v>0.60297712418300653</v>
      </c>
      <c r="J15" s="4">
        <f>VLOOKUP($B15,'[1]Dati finali'!$B$4:$O$40,'[1]Dati finali'!I$42,FALSE)</f>
        <v>0.87757000000000007</v>
      </c>
      <c r="K15">
        <f>VLOOKUP($B15,'[1]Dati finali'!$B$4:$O$40,'[1]Dati finali'!J$42,FALSE)</f>
        <v>45056.267280748551</v>
      </c>
      <c r="L15">
        <f>VLOOKUP($B15,'[1]Dati finali'!$B$4:$O$40,'[1]Dati finali'!K$42,FALSE)</f>
        <v>4</v>
      </c>
      <c r="M15" s="7">
        <f>VLOOKUP($B15,'[1]Dati finali'!$B$4:$O$40,'[1]Dati finali'!L$42,FALSE)</f>
        <v>6183.3256810000003</v>
      </c>
    </row>
    <row r="16" spans="2:13" x14ac:dyDescent="0.35">
      <c r="B16" t="s">
        <v>23</v>
      </c>
      <c r="C16" s="14">
        <f>LN(VLOOKUP($B16,'[1]Dati finali'!$B$4:$O$40,'[1]Dati finali'!$N$42,FALSE))</f>
        <v>-5.521460917862246</v>
      </c>
      <c r="D16" s="2">
        <f>VLOOKUP($B16,'[1]Dati finali'!$B$4:$O$40,'[1]Dati finali'!C$42,FALSE)</f>
        <v>0.23899999999999999</v>
      </c>
      <c r="E16" s="6">
        <f>VLOOKUP($B16,'[1]Dati finali'!$B$4:$O$40,'[1]Dati finali'!D$42,FALSE)</f>
        <v>4924.5440194404428</v>
      </c>
      <c r="F16" s="5">
        <f>VLOOKUP($B16,'[1]Dati finali'!$B$4:$O$40,'[1]Dati finali'!E$42,FALSE)</f>
        <v>0.1313</v>
      </c>
      <c r="G16" s="5">
        <f>VLOOKUP($B16,'[1]Dati finali'!$B$4:$O$40,'[1]Dati finali'!F$42,FALSE)</f>
        <v>3.352791671985794</v>
      </c>
      <c r="H16" s="5">
        <f>VLOOKUP($B16,'[1]Dati finali'!$B$4:$O$40,'[1]Dati finali'!G$42,FALSE)</f>
        <v>1.192982456140351</v>
      </c>
      <c r="I16" s="2">
        <f>VLOOKUP($B16,'[1]Dati finali'!$B$4:$O$40,'[1]Dati finali'!H$42,FALSE)</f>
        <v>0.16675000000000001</v>
      </c>
      <c r="J16" s="4">
        <f>VLOOKUP($B16,'[1]Dati finali'!$B$4:$O$40,'[1]Dati finali'!I$42,FALSE)</f>
        <v>0.94546000000000008</v>
      </c>
      <c r="K16">
        <f>VLOOKUP($B16,'[1]Dati finali'!$B$4:$O$40,'[1]Dati finali'!J$42,FALSE)</f>
        <v>35994.860216078843</v>
      </c>
      <c r="L16">
        <f>VLOOKUP($B16,'[1]Dati finali'!$B$4:$O$40,'[1]Dati finali'!K$42,FALSE)</f>
        <v>9</v>
      </c>
      <c r="M16" s="7">
        <f>VLOOKUP($B16,'[1]Dati finali'!$B$4:$O$40,'[1]Dati finali'!L$42,FALSE)</f>
        <v>3986.496114</v>
      </c>
    </row>
    <row r="17" spans="2:13" x14ac:dyDescent="0.35">
      <c r="B17" t="s">
        <v>20</v>
      </c>
      <c r="C17" s="14">
        <f>LN(VLOOKUP($B17,'[1]Dati finali'!$B$4:$O$40,'[1]Dati finali'!$N$42,FALSE))</f>
        <v>-5.521460917862246</v>
      </c>
      <c r="D17" s="2">
        <f>VLOOKUP($B17,'[1]Dati finali'!$B$4:$O$40,'[1]Dati finali'!C$42,FALSE)</f>
        <v>0.33899999999999997</v>
      </c>
      <c r="E17" s="6">
        <f>VLOOKUP($B17,'[1]Dati finali'!$B$4:$O$40,'[1]Dati finali'!D$42,FALSE)</f>
        <v>3507.4045206547157</v>
      </c>
      <c r="F17" s="5">
        <f>VLOOKUP($B17,'[1]Dati finali'!$B$4:$O$40,'[1]Dati finali'!E$42,FALSE)</f>
        <v>0.15839999999999999</v>
      </c>
      <c r="G17" s="5">
        <f>VLOOKUP($B17,'[1]Dati finali'!$B$4:$O$40,'[1]Dati finali'!F$42,FALSE)</f>
        <v>3.6759041273651438</v>
      </c>
      <c r="H17" s="5">
        <f>VLOOKUP($B17,'[1]Dati finali'!$B$4:$O$40,'[1]Dati finali'!G$42,FALSE)</f>
        <v>1.0175438596491229</v>
      </c>
      <c r="I17" s="2">
        <f>VLOOKUP($B17,'[1]Dati finali'!$B$4:$O$40,'[1]Dati finali'!H$42,FALSE)</f>
        <v>0.54400000000000004</v>
      </c>
      <c r="J17" s="4">
        <f>VLOOKUP($B17,'[1]Dati finali'!$B$4:$O$40,'[1]Dati finali'!I$42,FALSE)</f>
        <v>0.68075000000000008</v>
      </c>
      <c r="K17">
        <f>VLOOKUP($B17,'[1]Dati finali'!$B$4:$O$40,'[1]Dati finali'!J$42,FALSE)</f>
        <v>24735.816612986935</v>
      </c>
      <c r="L17">
        <f>VLOOKUP($B17,'[1]Dati finali'!$B$4:$O$40,'[1]Dati finali'!K$42,FALSE)</f>
        <v>22</v>
      </c>
      <c r="M17" s="7">
        <f>VLOOKUP($B17,'[1]Dati finali'!$B$4:$O$40,'[1]Dati finali'!L$42,FALSE)</f>
        <v>6316.579033</v>
      </c>
    </row>
    <row r="18" spans="2:13" x14ac:dyDescent="0.35">
      <c r="B18" t="s">
        <v>12</v>
      </c>
      <c r="C18" s="14">
        <f>LN(VLOOKUP($B18,'[1]Dati finali'!$B$4:$O$40,'[1]Dati finali'!$N$42,FALSE))</f>
        <v>-5.521460917862246</v>
      </c>
      <c r="D18" s="2">
        <f>VLOOKUP($B18,'[1]Dati finali'!$B$4:$O$40,'[1]Dati finali'!C$42,FALSE)</f>
        <v>0.43700000000000006</v>
      </c>
      <c r="E18" s="6">
        <f>VLOOKUP($B18,'[1]Dati finali'!$B$4:$O$40,'[1]Dati finali'!D$42,FALSE)</f>
        <v>15249.989380230236</v>
      </c>
      <c r="F18" s="5">
        <f>VLOOKUP($B18,'[1]Dati finali'!$B$4:$O$40,'[1]Dati finali'!E$42,FALSE)</f>
        <v>0.15899999999999997</v>
      </c>
      <c r="G18" s="5">
        <f>VLOOKUP($B18,'[1]Dati finali'!$B$4:$O$40,'[1]Dati finali'!F$42,FALSE)</f>
        <v>8.3204921177477473</v>
      </c>
      <c r="H18" s="5">
        <f>VLOOKUP($B18,'[1]Dati finali'!$B$4:$O$40,'[1]Dati finali'!G$42,FALSE)</f>
        <v>1.2719298245614037</v>
      </c>
      <c r="I18" s="2">
        <f>VLOOKUP($B18,'[1]Dati finali'!$B$4:$O$40,'[1]Dati finali'!H$42,FALSE)</f>
        <v>0.4419622093023256</v>
      </c>
      <c r="J18" s="4">
        <f>VLOOKUP($B18,'[1]Dati finali'!$B$4:$O$40,'[1]Dati finali'!I$42,FALSE)</f>
        <v>0.85325000000000006</v>
      </c>
      <c r="K18">
        <f>VLOOKUP($B18,'[1]Dati finali'!$B$4:$O$40,'[1]Dati finali'!J$42,FALSE)</f>
        <v>39356.000800448739</v>
      </c>
      <c r="L18">
        <f>VLOOKUP($B18,'[1]Dati finali'!$B$4:$O$40,'[1]Dati finali'!K$42,FALSE)</f>
        <v>1</v>
      </c>
      <c r="M18" s="7">
        <f>VLOOKUP($B18,'[1]Dati finali'!$B$4:$O$40,'[1]Dati finali'!L$42,FALSE)</f>
        <v>6690.428715</v>
      </c>
    </row>
    <row r="19" spans="2:13" x14ac:dyDescent="0.35">
      <c r="B19" t="s">
        <v>6</v>
      </c>
      <c r="C19" s="14">
        <f>LN(VLOOKUP($B19,'[1]Dati finali'!$B$4:$O$40,'[1]Dati finali'!$N$42,FALSE))</f>
        <v>-5.2983173665480363</v>
      </c>
      <c r="D19" s="2">
        <f>VLOOKUP($B19,'[1]Dati finali'!$B$4:$O$40,'[1]Dati finali'!C$42,FALSE)</f>
        <v>0.40299999999999997</v>
      </c>
      <c r="E19" s="6">
        <f>VLOOKUP($B19,'[1]Dati finali'!$B$4:$O$40,'[1]Dati finali'!D$42,FALSE)</f>
        <v>7709.1230778824656</v>
      </c>
      <c r="F19" s="5">
        <f>VLOOKUP($B19,'[1]Dati finali'!$B$4:$O$40,'[1]Dati finali'!E$42,FALSE)</f>
        <v>0.2838</v>
      </c>
      <c r="G19" s="5">
        <f>VLOOKUP($B19,'[1]Dati finali'!$B$4:$O$40,'[1]Dati finali'!F$42,FALSE)</f>
        <v>8.7595639851693914</v>
      </c>
      <c r="H19" s="5">
        <f>VLOOKUP($B19,'[1]Dati finali'!$B$4:$O$40,'[1]Dati finali'!G$42,FALSE)</f>
        <v>1.2543859649122808</v>
      </c>
      <c r="I19" s="2">
        <f>VLOOKUP($B19,'[1]Dati finali'!$B$4:$O$40,'[1]Dati finali'!H$42,FALSE)</f>
        <v>0.16570760233918128</v>
      </c>
      <c r="J19" s="4">
        <f>VLOOKUP($B19,'[1]Dati finali'!$B$4:$O$40,'[1]Dati finali'!I$42,FALSE)</f>
        <v>0.97960999999999998</v>
      </c>
      <c r="K19">
        <f>VLOOKUP($B19,'[1]Dati finali'!$B$4:$O$40,'[1]Dati finali'!J$42,FALSE)</f>
        <v>41965.08520658395</v>
      </c>
      <c r="L19">
        <f>VLOOKUP($B19,'[1]Dati finali'!$B$4:$O$40,'[1]Dati finali'!K$42,FALSE)</f>
        <v>41</v>
      </c>
      <c r="M19" s="7">
        <f>VLOOKUP($B19,'[1]Dati finali'!$B$4:$O$40,'[1]Dati finali'!L$42,FALSE)</f>
        <v>5646.6107910000001</v>
      </c>
    </row>
    <row r="20" spans="2:13" x14ac:dyDescent="0.35">
      <c r="B20" t="s">
        <v>18</v>
      </c>
      <c r="C20" s="14">
        <f>LN(VLOOKUP($B20,'[1]Dati finali'!$B$4:$O$40,'[1]Dati finali'!$N$42,FALSE))</f>
        <v>-5.2983173665480363</v>
      </c>
      <c r="D20" s="2">
        <f>VLOOKUP($B20,'[1]Dati finali'!$B$4:$O$40,'[1]Dati finali'!C$42,FALSE)</f>
        <v>0.46500000000000002</v>
      </c>
      <c r="E20" s="6">
        <f>VLOOKUP($B20,'[1]Dati finali'!$B$4:$O$40,'[1]Dati finali'!D$42,FALSE)</f>
        <v>5672.0641341079581</v>
      </c>
      <c r="F20" s="5">
        <f>VLOOKUP($B20,'[1]Dati finali'!$B$4:$O$40,'[1]Dati finali'!E$42,FALSE)</f>
        <v>0.23299999999999998</v>
      </c>
      <c r="G20" s="5">
        <f>VLOOKUP($B20,'[1]Dati finali'!$B$4:$O$40,'[1]Dati finali'!F$42,FALSE)</f>
        <v>8.3454982162721922</v>
      </c>
      <c r="H20" s="5">
        <f>VLOOKUP($B20,'[1]Dati finali'!$B$4:$O$40,'[1]Dati finali'!G$42,FALSE)</f>
        <v>1.2017543859649125</v>
      </c>
      <c r="I20" s="2">
        <f>VLOOKUP($B20,'[1]Dati finali'!$B$4:$O$40,'[1]Dati finali'!H$42,FALSE)</f>
        <v>0.24720394736842105</v>
      </c>
      <c r="J20" s="4">
        <f>VLOOKUP($B20,'[1]Dati finali'!$B$4:$O$40,'[1]Dati finali'!I$42,FALSE)</f>
        <v>0.62946999999999997</v>
      </c>
      <c r="K20">
        <f>VLOOKUP($B20,'[1]Dati finali'!$B$4:$O$40,'[1]Dati finali'!J$42,FALSE)</f>
        <v>66358.098990725048</v>
      </c>
      <c r="L20">
        <f>VLOOKUP($B20,'[1]Dati finali'!$B$4:$O$40,'[1]Dati finali'!K$42,FALSE)</f>
        <v>19</v>
      </c>
      <c r="M20" s="7">
        <f>VLOOKUP($B20,'[1]Dati finali'!$B$4:$O$40,'[1]Dati finali'!L$42,FALSE)</f>
        <v>5924.2219409999998</v>
      </c>
    </row>
    <row r="21" spans="2:13" x14ac:dyDescent="0.35">
      <c r="B21" t="s">
        <v>30</v>
      </c>
      <c r="C21" s="14">
        <f>LN(VLOOKUP($B21,'[1]Dati finali'!$B$4:$O$40,'[1]Dati finali'!$N$42,FALSE))</f>
        <v>-5.2983173665480363</v>
      </c>
      <c r="D21" s="2">
        <f>VLOOKUP($B21,'[1]Dati finali'!$B$4:$O$40,'[1]Dati finali'!C$42,FALSE)</f>
        <v>0.32500000000000001</v>
      </c>
      <c r="E21" s="6">
        <f>VLOOKUP($B21,'[1]Dati finali'!$B$4:$O$40,'[1]Dati finali'!D$42,FALSE)</f>
        <v>6727.9993016421113</v>
      </c>
      <c r="F21" s="5">
        <f>VLOOKUP($B21,'[1]Dati finali'!$B$4:$O$40,'[1]Dati finali'!E$42,FALSE)</f>
        <v>0.16109999999999999</v>
      </c>
      <c r="G21" s="5">
        <f>VLOOKUP($B21,'[1]Dati finali'!$B$4:$O$40,'[1]Dati finali'!F$42,FALSE)</f>
        <v>7.0239271991599912</v>
      </c>
      <c r="H21" s="5">
        <f>VLOOKUP($B21,'[1]Dati finali'!$B$4:$O$40,'[1]Dati finali'!G$42,FALSE)</f>
        <v>1.1578947368421053</v>
      </c>
      <c r="I21" s="2">
        <f>VLOOKUP($B21,'[1]Dati finali'!$B$4:$O$40,'[1]Dati finali'!H$42,FALSE)</f>
        <v>0.30648484848484847</v>
      </c>
      <c r="J21" s="4">
        <f>VLOOKUP($B21,'[1]Dati finali'!$B$4:$O$40,'[1]Dati finali'!I$42,FALSE)</f>
        <v>0.54273000000000005</v>
      </c>
      <c r="K21">
        <f>VLOOKUP($B21,'[1]Dati finali'!$B$4:$O$40,'[1]Dati finali'!J$42,FALSE)</f>
        <v>30586.152876945034</v>
      </c>
      <c r="L21">
        <f>VLOOKUP($B21,'[1]Dati finali'!$B$4:$O$40,'[1]Dati finali'!K$42,FALSE)</f>
        <v>5</v>
      </c>
      <c r="M21" s="7">
        <f>VLOOKUP($B21,'[1]Dati finali'!$B$4:$O$40,'[1]Dati finali'!L$42,FALSE)</f>
        <v>5115.4481239999996</v>
      </c>
    </row>
    <row r="22" spans="2:13" x14ac:dyDescent="0.35">
      <c r="B22" t="s">
        <v>34</v>
      </c>
      <c r="C22" s="14">
        <f>LN(VLOOKUP($B22,'[1]Dati finali'!$B$4:$O$40,'[1]Dati finali'!$N$42,FALSE))</f>
        <v>-5.2983173665480363</v>
      </c>
      <c r="D22" s="2">
        <f>VLOOKUP($B22,'[1]Dati finali'!$B$4:$O$40,'[1]Dati finali'!C$42,FALSE)</f>
        <v>0.42799999999999999</v>
      </c>
      <c r="E22" s="6">
        <f>VLOOKUP($B22,'[1]Dati finali'!$B$4:$O$40,'[1]Dati finali'!D$42,FALSE)</f>
        <v>5129.5277927901998</v>
      </c>
      <c r="F22" s="5">
        <f>VLOOKUP($B22,'[1]Dati finali'!$B$4:$O$40,'[1]Dati finali'!E$42,FALSE)</f>
        <v>0.18109999999999998</v>
      </c>
      <c r="G22" s="5">
        <f>VLOOKUP($B22,'[1]Dati finali'!$B$4:$O$40,'[1]Dati finali'!F$42,FALSE)</f>
        <v>5.8128979534110581</v>
      </c>
      <c r="H22" s="5">
        <f>VLOOKUP($B22,'[1]Dati finali'!$B$4:$O$40,'[1]Dati finali'!G$42,FALSE)</f>
        <v>1.2807017543859649</v>
      </c>
      <c r="I22" s="2">
        <f>VLOOKUP($B22,'[1]Dati finali'!$B$4:$O$40,'[1]Dati finali'!H$42,FALSE)</f>
        <v>0.24521508544490278</v>
      </c>
      <c r="J22" s="4">
        <f>VLOOKUP($B22,'[1]Dati finali'!$B$4:$O$40,'[1]Dati finali'!I$42,FALSE)</f>
        <v>0.83143</v>
      </c>
      <c r="K22">
        <f>VLOOKUP($B22,'[1]Dati finali'!$B$4:$O$40,'[1]Dati finali'!J$42,FALSE)</f>
        <v>37955.073294435715</v>
      </c>
      <c r="L22">
        <f>VLOOKUP($B22,'[1]Dati finali'!$B$4:$O$40,'[1]Dati finali'!K$42,FALSE)</f>
        <v>12</v>
      </c>
      <c r="M22" s="7">
        <f>VLOOKUP($B22,'[1]Dati finali'!$B$4:$O$40,'[1]Dati finali'!L$42,FALSE)</f>
        <v>5729.8941359999999</v>
      </c>
    </row>
    <row r="23" spans="2:13" x14ac:dyDescent="0.35">
      <c r="B23" t="s">
        <v>16</v>
      </c>
      <c r="C23" s="14">
        <f>LN(VLOOKUP($B23,'[1]Dati finali'!$B$4:$O$40,'[1]Dati finali'!$N$42,FALSE))</f>
        <v>-5.1159958097540823</v>
      </c>
      <c r="D23" s="2">
        <f>VLOOKUP($B23,'[1]Dati finali'!$B$4:$O$40,'[1]Dati finali'!C$42,FALSE)</f>
        <v>0.24100000000000002</v>
      </c>
      <c r="E23" s="6">
        <f>VLOOKUP($B23,'[1]Dati finali'!$B$4:$O$40,'[1]Dati finali'!D$42,FALSE)</f>
        <v>3965.9582334833499</v>
      </c>
      <c r="F23" s="5">
        <f>VLOOKUP($B23,'[1]Dati finali'!$B$4:$O$40,'[1]Dati finali'!E$42,FALSE)</f>
        <v>0.11294999999999999</v>
      </c>
      <c r="G23" s="5">
        <f>VLOOKUP($B23,'[1]Dati finali'!$B$4:$O$40,'[1]Dati finali'!F$42,FALSE)</f>
        <v>5.1786652737487886</v>
      </c>
      <c r="H23" s="5">
        <f>VLOOKUP($B23,'[1]Dati finali'!$B$4:$O$40,'[1]Dati finali'!G$42,FALSE)</f>
        <v>1.0350877192982457</v>
      </c>
      <c r="I23" s="2">
        <f>VLOOKUP($B23,'[1]Dati finali'!$B$4:$O$40,'[1]Dati finali'!H$42,FALSE)</f>
        <v>0.10078369905956112</v>
      </c>
      <c r="J23" s="4">
        <f>VLOOKUP($B23,'[1]Dati finali'!$B$4:$O$40,'[1]Dati finali'!I$42,FALSE)</f>
        <v>0.71062000000000003</v>
      </c>
      <c r="K23">
        <f>VLOOKUP($B23,'[1]Dati finali'!$B$4:$O$40,'[1]Dati finali'!J$42,FALSE)</f>
        <v>24656.045439859558</v>
      </c>
      <c r="L23">
        <f>VLOOKUP($B23,'[1]Dati finali'!$B$4:$O$40,'[1]Dati finali'!K$42,FALSE)</f>
        <v>28</v>
      </c>
      <c r="M23" s="7">
        <f>VLOOKUP($B23,'[1]Dati finali'!$B$4:$O$40,'[1]Dati finali'!L$42,FALSE)</f>
        <v>5272.761109</v>
      </c>
    </row>
    <row r="24" spans="2:13" x14ac:dyDescent="0.35">
      <c r="B24" t="s">
        <v>0</v>
      </c>
      <c r="C24" s="14">
        <f>LN(VLOOKUP($B24,'[1]Dati finali'!$B$4:$O$40,'[1]Dati finali'!$N$42,FALSE))</f>
        <v>-5.1159958097540823</v>
      </c>
      <c r="D24" s="2">
        <f>VLOOKUP($B24,'[1]Dati finali'!$B$4:$O$40,'[1]Dati finali'!C$42,FALSE)</f>
        <v>0.56714520000000002</v>
      </c>
      <c r="E24" s="6">
        <f>VLOOKUP($B24,'[1]Dati finali'!$B$4:$O$40,'[1]Dati finali'!D$42,FALSE)</f>
        <v>15545.535110560899</v>
      </c>
      <c r="F24" s="5">
        <f>VLOOKUP($B24,'[1]Dati finali'!$B$4:$O$40,'[1]Dati finali'!E$42,FALSE)</f>
        <v>7.6666666666666675E-2</v>
      </c>
      <c r="G24" s="5">
        <f>VLOOKUP($B24,'[1]Dati finali'!$B$4:$O$40,'[1]Dati finali'!F$42,FALSE)</f>
        <v>15.639457398098999</v>
      </c>
      <c r="H24" s="5">
        <f>VLOOKUP($B24,'[1]Dati finali'!$B$4:$O$40,'[1]Dati finali'!G$42,FALSE)</f>
        <v>0.71052631578947378</v>
      </c>
      <c r="I24" s="2">
        <f>VLOOKUP($B24,'[1]Dati finali'!$B$4:$O$40,'[1]Dati finali'!H$42,FALSE)</f>
        <v>0.65241799578693949</v>
      </c>
      <c r="J24" s="4">
        <f>VLOOKUP($B24,'[1]Dati finali'!$B$4:$O$40,'[1]Dati finali'!I$42,FALSE)</f>
        <v>0.81349999999999989</v>
      </c>
      <c r="K24">
        <f>VLOOKUP($B24,'[1]Dati finali'!$B$4:$O$40,'[1]Dati finali'!J$42,FALSE)</f>
        <v>40969.205896074651</v>
      </c>
      <c r="L24">
        <f>VLOOKUP($B24,'[1]Dati finali'!$B$4:$O$40,'[1]Dati finali'!K$42,FALSE)</f>
        <v>25</v>
      </c>
      <c r="M24" s="7">
        <f>VLOOKUP($B24,'[1]Dati finali'!$B$4:$O$40,'[1]Dati finali'!L$42,FALSE)</f>
        <v>5046.9707070000004</v>
      </c>
    </row>
    <row r="25" spans="2:13" x14ac:dyDescent="0.35">
      <c r="B25" t="s">
        <v>1</v>
      </c>
      <c r="C25" s="14">
        <f>LN(VLOOKUP($B25,'[1]Dati finali'!$B$4:$O$40,'[1]Dati finali'!$N$42,FALSE))</f>
        <v>-5.1159958097540823</v>
      </c>
      <c r="D25" s="2">
        <f>VLOOKUP($B25,'[1]Dati finali'!$B$4:$O$40,'[1]Dati finali'!C$42,FALSE)</f>
        <v>0.46356799999999998</v>
      </c>
      <c r="E25" s="6">
        <f>VLOOKUP($B25,'[1]Dati finali'!$B$4:$O$40,'[1]Dati finali'!D$42,FALSE)</f>
        <v>12984.333107020604</v>
      </c>
      <c r="F25" s="5">
        <f>VLOOKUP($B25,'[1]Dati finali'!$B$4:$O$40,'[1]Dati finali'!E$42,FALSE)</f>
        <v>0.129</v>
      </c>
      <c r="G25" s="5">
        <f>VLOOKUP($B25,'[1]Dati finali'!$B$4:$O$40,'[1]Dati finali'!F$42,FALSE)</f>
        <v>16.24094871907003</v>
      </c>
      <c r="H25" s="5">
        <f>VLOOKUP($B25,'[1]Dati finali'!$B$4:$O$40,'[1]Dati finali'!G$42,FALSE)</f>
        <v>0.6228070175438597</v>
      </c>
      <c r="I25" s="2">
        <f>VLOOKUP($B25,'[1]Dati finali'!$B$4:$O$40,'[1]Dati finali'!H$42,FALSE)</f>
        <v>0.14652498907518571</v>
      </c>
      <c r="J25" s="4">
        <f>VLOOKUP($B25,'[1]Dati finali'!$B$4:$O$40,'[1]Dati finali'!I$42,FALSE)</f>
        <v>0.82058000000000009</v>
      </c>
      <c r="K25">
        <f>VLOOKUP($B25,'[1]Dati finali'!$B$4:$O$40,'[1]Dati finali'!J$42,FALSE)</f>
        <v>52220.756109073707</v>
      </c>
      <c r="L25">
        <f>VLOOKUP($B25,'[1]Dati finali'!$B$4:$O$40,'[1]Dati finali'!K$42,FALSE)</f>
        <v>26</v>
      </c>
      <c r="M25" s="7">
        <f>VLOOKUP($B25,'[1]Dati finali'!$B$4:$O$40,'[1]Dati finali'!L$42,FALSE)</f>
        <v>4499.1513709999999</v>
      </c>
    </row>
    <row r="26" spans="2:13" x14ac:dyDescent="0.35">
      <c r="B26" t="s">
        <v>14</v>
      </c>
      <c r="C26" s="14">
        <f>LN(VLOOKUP($B26,'[1]Dati finali'!$B$4:$O$40,'[1]Dati finali'!$N$42,FALSE))</f>
        <v>-4.9618451299268242</v>
      </c>
      <c r="D26" s="2">
        <f>VLOOKUP($B26,'[1]Dati finali'!$B$4:$O$40,'[1]Dati finali'!C$42,FALSE)</f>
        <v>0.28600000000000003</v>
      </c>
      <c r="E26" s="6">
        <f>VLOOKUP($B26,'[1]Dati finali'!$B$4:$O$40,'[1]Dati finali'!D$42,FALSE)</f>
        <v>7035.4829747167596</v>
      </c>
      <c r="F26" s="5">
        <f>VLOOKUP($B26,'[1]Dati finali'!$B$4:$O$40,'[1]Dati finali'!E$42,FALSE)</f>
        <v>0.30480000000000002</v>
      </c>
      <c r="G26" s="5">
        <f>VLOOKUP($B26,'[1]Dati finali'!$B$4:$O$40,'[1]Dati finali'!F$42,FALSE)</f>
        <v>9.7348931897596689</v>
      </c>
      <c r="H26" s="5">
        <f>VLOOKUP($B26,'[1]Dati finali'!$B$4:$O$40,'[1]Dati finali'!G$42,FALSE)</f>
        <v>1.2192982456140351</v>
      </c>
      <c r="I26" s="2">
        <f>VLOOKUP($B26,'[1]Dati finali'!$B$4:$O$40,'[1]Dati finali'!H$42,FALSE)</f>
        <v>0.29015868125096289</v>
      </c>
      <c r="J26" s="4">
        <f>VLOOKUP($B26,'[1]Dati finali'!$B$4:$O$40,'[1]Dati finali'!I$42,FALSE)</f>
        <v>0.77260999999999991</v>
      </c>
      <c r="K26">
        <f>VLOOKUP($B26,'[1]Dati finali'!$B$4:$O$40,'[1]Dati finali'!J$42,FALSE)</f>
        <v>44420.07979267578</v>
      </c>
      <c r="L26">
        <f>VLOOKUP($B26,'[1]Dati finali'!$B$4:$O$40,'[1]Dati finali'!K$42,FALSE)</f>
        <v>30</v>
      </c>
      <c r="M26" s="7">
        <f>VLOOKUP($B26,'[1]Dati finali'!$B$4:$O$40,'[1]Dati finali'!L$42,FALSE)</f>
        <v>5829.8341499999997</v>
      </c>
    </row>
    <row r="27" spans="2:13" x14ac:dyDescent="0.35">
      <c r="B27" t="s">
        <v>22</v>
      </c>
      <c r="C27" s="14">
        <f>LN(VLOOKUP($B27,'[1]Dati finali'!$B$4:$O$40,'[1]Dati finali'!$N$42,FALSE))</f>
        <v>-4.9618451299268234</v>
      </c>
      <c r="D27" s="2">
        <f>VLOOKUP($B27,'[1]Dati finali'!$B$4:$O$40,'[1]Dati finali'!C$42,FALSE)</f>
        <v>0.39899999999999997</v>
      </c>
      <c r="E27" s="6">
        <f>VLOOKUP($B27,'[1]Dati finali'!$B$4:$O$40,'[1]Dati finali'!D$42,FALSE)</f>
        <v>13914.678448875555</v>
      </c>
      <c r="F27" s="5">
        <f>VLOOKUP($B27,'[1]Dati finali'!$B$4:$O$40,'[1]Dati finali'!E$42,FALSE)</f>
        <v>0.16165000000000002</v>
      </c>
      <c r="G27" s="5">
        <f>VLOOKUP($B27,'[1]Dati finali'!$B$4:$O$40,'[1]Dati finali'!F$42,FALSE)</f>
        <v>15.930448792109081</v>
      </c>
      <c r="H27" s="5">
        <f>VLOOKUP($B27,'[1]Dati finali'!$B$4:$O$40,'[1]Dati finali'!G$42,FALSE)</f>
        <v>1.0438596491228072</v>
      </c>
      <c r="I27" s="2">
        <f>VLOOKUP($B27,'[1]Dati finali'!$B$4:$O$40,'[1]Dati finali'!H$42,FALSE)</f>
        <v>0.19813043478260869</v>
      </c>
      <c r="J27" s="4">
        <f>VLOOKUP($B27,'[1]Dati finali'!$B$4:$O$40,'[1]Dati finali'!I$42,FALSE)</f>
        <v>0.90727000000000002</v>
      </c>
      <c r="K27">
        <f>VLOOKUP($B27,'[1]Dati finali'!$B$4:$O$40,'[1]Dati finali'!J$42,FALSE)</f>
        <v>91004.175298679198</v>
      </c>
      <c r="L27">
        <f>VLOOKUP($B27,'[1]Dati finali'!$B$4:$O$40,'[1]Dati finali'!K$42,FALSE)</f>
        <v>20</v>
      </c>
      <c r="M27" s="7">
        <f>VLOOKUP($B27,'[1]Dati finali'!$B$4:$O$40,'[1]Dati finali'!L$42,FALSE)</f>
        <v>5509.6559569999999</v>
      </c>
    </row>
    <row r="28" spans="2:13" x14ac:dyDescent="0.35">
      <c r="B28" t="s">
        <v>27</v>
      </c>
      <c r="C28" s="14">
        <f>LN(VLOOKUP($B28,'[1]Dati finali'!$B$4:$O$40,'[1]Dati finali'!$N$42,FALSE))</f>
        <v>-4.8283137373023015</v>
      </c>
      <c r="D28" s="2">
        <f>VLOOKUP($B28,'[1]Dati finali'!$B$4:$O$40,'[1]Dati finali'!C$42,FALSE)</f>
        <v>0.24</v>
      </c>
      <c r="E28" s="6">
        <f>VLOOKUP($B28,'[1]Dati finali'!$B$4:$O$40,'[1]Dati finali'!D$42,FALSE)</f>
        <v>4662.6007998029436</v>
      </c>
      <c r="F28" s="5">
        <f>VLOOKUP($B28,'[1]Dati finali'!$B$4:$O$40,'[1]Dati finali'!E$42,FALSE)</f>
        <v>0.22570000000000001</v>
      </c>
      <c r="G28" s="5">
        <f>VLOOKUP($B28,'[1]Dati finali'!$B$4:$O$40,'[1]Dati finali'!F$42,FALSE)</f>
        <v>5.3113478998898884</v>
      </c>
      <c r="H28" s="5">
        <f>VLOOKUP($B28,'[1]Dati finali'!$B$4:$O$40,'[1]Dati finali'!G$42,FALSE)</f>
        <v>1.3508771929824563</v>
      </c>
      <c r="I28" s="2">
        <f>VLOOKUP($B28,'[1]Dati finali'!$B$4:$O$40,'[1]Dati finali'!H$42,FALSE)</f>
        <v>0.53502487562189049</v>
      </c>
      <c r="J28" s="4">
        <f>VLOOKUP($B28,'[1]Dati finali'!$B$4:$O$40,'[1]Dati finali'!I$42,FALSE)</f>
        <v>0.64651999999999998</v>
      </c>
      <c r="K28">
        <f>VLOOKUP($B28,'[1]Dati finali'!$B$4:$O$40,'[1]Dati finali'!J$42,FALSE)</f>
        <v>27783.081655469832</v>
      </c>
      <c r="L28">
        <f>VLOOKUP($B28,'[1]Dati finali'!$B$4:$O$40,'[1]Dati finali'!K$42,FALSE)</f>
        <v>7</v>
      </c>
      <c r="M28" s="7">
        <f>VLOOKUP($B28,'[1]Dati finali'!$B$4:$O$40,'[1]Dati finali'!L$42,FALSE)</f>
        <v>4297.4206020000001</v>
      </c>
    </row>
    <row r="29" spans="2:13" x14ac:dyDescent="0.35">
      <c r="B29" t="s">
        <v>3</v>
      </c>
      <c r="C29" s="14">
        <f>LN(VLOOKUP($B29,'[1]Dati finali'!$B$4:$O$40,'[1]Dati finali'!$N$42,FALSE))</f>
        <v>-4.5098600061837661</v>
      </c>
      <c r="D29" s="2">
        <f>VLOOKUP($B29,'[1]Dati finali'!$B$4:$O$40,'[1]Dati finali'!C$42,FALSE)</f>
        <v>0.47744723999999999</v>
      </c>
      <c r="E29" s="6">
        <f>VLOOKUP($B29,'[1]Dati finali'!$B$4:$O$40,'[1]Dati finali'!D$42,FALSE)</f>
        <v>10496.5136719641</v>
      </c>
      <c r="F29" s="5">
        <f>VLOOKUP($B29,'[1]Dati finali'!$B$4:$O$40,'[1]Dati finali'!E$42,FALSE)</f>
        <v>9.6491228070175447E-2</v>
      </c>
      <c r="G29" s="5">
        <f>VLOOKUP($B29,'[1]Dati finali'!$B$4:$O$40,'[1]Dati finali'!F$42,FALSE)</f>
        <v>12.084542349790549</v>
      </c>
      <c r="H29" s="5">
        <f>VLOOKUP($B29,'[1]Dati finali'!$B$4:$O$40,'[1]Dati finali'!G$42,FALSE)</f>
        <v>1.0701754385964912</v>
      </c>
      <c r="I29" s="2">
        <f>VLOOKUP($B29,'[1]Dati finali'!$B$4:$O$40,'[1]Dati finali'!H$42,FALSE)</f>
        <v>2.8395721925133691E-2</v>
      </c>
      <c r="J29" s="4">
        <f>VLOOKUP($B29,'[1]Dati finali'!$B$4:$O$40,'[1]Dati finali'!I$42,FALSE)</f>
        <v>0.81503000000000003</v>
      </c>
      <c r="K29">
        <f>VLOOKUP($B29,'[1]Dati finali'!$B$4:$O$40,'[1]Dati finali'!J$42,FALSE)</f>
        <v>33627.430244398442</v>
      </c>
      <c r="L29">
        <f>VLOOKUP($B29,'[1]Dati finali'!$B$4:$O$40,'[1]Dati finali'!K$42,FALSE)</f>
        <v>80</v>
      </c>
      <c r="M29" s="7">
        <f>VLOOKUP($B29,'[1]Dati finali'!$B$4:$O$40,'[1]Dati finali'!L$42,FALSE)</f>
        <v>4166.0179909999997</v>
      </c>
    </row>
    <row r="30" spans="2:13" x14ac:dyDescent="0.35">
      <c r="B30" t="s">
        <v>32</v>
      </c>
      <c r="C30" s="14">
        <f>LN(VLOOKUP($B30,'[1]Dati finali'!$B$4:$O$40,'[1]Dati finali'!$N$42,FALSE))</f>
        <v>-4.5098600061837661</v>
      </c>
      <c r="D30" s="2">
        <f>VLOOKUP($B30,'[1]Dati finali'!$B$4:$O$40,'[1]Dati finali'!C$42,FALSE)</f>
        <v>0.41899999999999998</v>
      </c>
      <c r="E30" s="6">
        <f>VLOOKUP($B30,'[1]Dati finali'!$B$4:$O$40,'[1]Dati finali'!D$42,FALSE)</f>
        <v>13480.14822439102</v>
      </c>
      <c r="F30" s="5">
        <f>VLOOKUP($B30,'[1]Dati finali'!$B$4:$O$40,'[1]Dati finali'!E$42,FALSE)</f>
        <v>0.19645000000000001</v>
      </c>
      <c r="G30" s="5">
        <f>VLOOKUP($B30,'[1]Dati finali'!$B$4:$O$40,'[1]Dati finali'!F$42,FALSE)</f>
        <v>4.1875443523117086</v>
      </c>
      <c r="H30" s="5">
        <f>VLOOKUP($B30,'[1]Dati finali'!$B$4:$O$40,'[1]Dati finali'!G$42,FALSE)</f>
        <v>1.2456140350877194</v>
      </c>
      <c r="I30" s="2">
        <f>VLOOKUP($B30,'[1]Dati finali'!$B$4:$O$40,'[1]Dati finali'!H$42,FALSE)</f>
        <v>0.57096156310057655</v>
      </c>
      <c r="J30" s="4">
        <f>VLOOKUP($B30,'[1]Dati finali'!$B$4:$O$40,'[1]Dati finali'!I$42,FALSE)</f>
        <v>0.87146000000000001</v>
      </c>
      <c r="K30">
        <f>VLOOKUP($B30,'[1]Dati finali'!$B$4:$O$40,'[1]Dati finali'!J$42,FALSE)</f>
        <v>44042.249785595603</v>
      </c>
      <c r="L30">
        <f>VLOOKUP($B30,'[1]Dati finali'!$B$4:$O$40,'[1]Dati finali'!K$42,FALSE)</f>
        <v>3</v>
      </c>
      <c r="M30" s="7">
        <f>VLOOKUP($B30,'[1]Dati finali'!$B$4:$O$40,'[1]Dati finali'!L$42,FALSE)</f>
        <v>6588.63796</v>
      </c>
    </row>
    <row r="31" spans="2:13" x14ac:dyDescent="0.35">
      <c r="B31" t="s">
        <v>13</v>
      </c>
      <c r="C31" s="14">
        <f>LN(VLOOKUP($B31,'[1]Dati finali'!$B$4:$O$40,'[1]Dati finali'!$N$42,FALSE))</f>
        <v>-4.4228486291941369</v>
      </c>
      <c r="D31" s="2">
        <f>VLOOKUP($B31,'[1]Dati finali'!$B$4:$O$40,'[1]Dati finali'!C$42,FALSE)</f>
        <v>0.35200000000000004</v>
      </c>
      <c r="E31" s="6">
        <f>VLOOKUP($B31,'[1]Dati finali'!$B$4:$O$40,'[1]Dati finali'!D$42,FALSE)</f>
        <v>6939.5223108140935</v>
      </c>
      <c r="F31" s="5">
        <f>VLOOKUP($B31,'[1]Dati finali'!$B$4:$O$40,'[1]Dati finali'!E$42,FALSE)</f>
        <v>0.17230000000000001</v>
      </c>
      <c r="G31" s="5">
        <f>VLOOKUP($B31,'[1]Dati finali'!$B$4:$O$40,'[1]Dati finali'!F$42,FALSE)</f>
        <v>5.4832745220080632</v>
      </c>
      <c r="H31" s="5">
        <f>VLOOKUP($B31,'[1]Dati finali'!$B$4:$O$40,'[1]Dati finali'!G$42,FALSE)</f>
        <v>1.2192982456140351</v>
      </c>
      <c r="I31" s="2">
        <f>VLOOKUP($B31,'[1]Dati finali'!$B$4:$O$40,'[1]Dati finali'!H$42,FALSE)</f>
        <v>0.17483279395900755</v>
      </c>
      <c r="J31" s="4">
        <f>VLOOKUP($B31,'[1]Dati finali'!$B$4:$O$40,'[1]Dati finali'!I$42,FALSE)</f>
        <v>0.80180000000000007</v>
      </c>
      <c r="K31">
        <f>VLOOKUP($B31,'[1]Dati finali'!$B$4:$O$40,'[1]Dati finali'!J$42,FALSE)</f>
        <v>37588.058140447843</v>
      </c>
      <c r="L31">
        <f>VLOOKUP($B31,'[1]Dati finali'!$B$4:$O$40,'[1]Dati finali'!K$42,FALSE)</f>
        <v>10</v>
      </c>
      <c r="M31" s="7">
        <f>VLOOKUP($B31,'[1]Dati finali'!$B$4:$O$40,'[1]Dati finali'!L$42,FALSE)</f>
        <v>5422.6711299999997</v>
      </c>
    </row>
    <row r="32" spans="2:13" x14ac:dyDescent="0.35">
      <c r="B32" t="s">
        <v>5</v>
      </c>
      <c r="C32" s="14">
        <f>LN(VLOOKUP($B32,'[1]Dati finali'!$B$4:$O$40,'[1]Dati finali'!$N$42,FALSE))</f>
        <v>-4.1997050778799272</v>
      </c>
      <c r="D32" s="2">
        <f>VLOOKUP($B32,'[1]Dati finali'!$B$4:$O$40,'[1]Dati finali'!C$42,FALSE)</f>
        <v>0.32400000000000001</v>
      </c>
      <c r="E32" s="6">
        <f>VLOOKUP($B32,'[1]Dati finali'!$B$4:$O$40,'[1]Dati finali'!D$42,FALSE)</f>
        <v>8355.8419518213377</v>
      </c>
      <c r="F32" s="5">
        <f>VLOOKUP($B32,'[1]Dati finali'!$B$4:$O$40,'[1]Dati finali'!E$42,FALSE)</f>
        <v>0.19640000000000002</v>
      </c>
      <c r="G32" s="5">
        <f>VLOOKUP($B32,'[1]Dati finali'!$B$4:$O$40,'[1]Dati finali'!F$42,FALSE)</f>
        <v>8.0066597576565304</v>
      </c>
      <c r="H32" s="5">
        <f>VLOOKUP($B32,'[1]Dati finali'!$B$4:$O$40,'[1]Dati finali'!G$42,FALSE)</f>
        <v>1.0526315789473684</v>
      </c>
      <c r="I32" s="2">
        <f>VLOOKUP($B32,'[1]Dati finali'!$B$4:$O$40,'[1]Dati finali'!H$42,FALSE)</f>
        <v>0.74774668630338736</v>
      </c>
      <c r="J32" s="4">
        <f>VLOOKUP($B32,'[1]Dati finali'!$B$4:$O$40,'[1]Dati finali'!I$42,FALSE)</f>
        <v>0.58094000000000001</v>
      </c>
      <c r="K32">
        <f>VLOOKUP($B32,'[1]Dati finali'!$B$4:$O$40,'[1]Dati finali'!J$42,FALSE)</f>
        <v>45962.942412958422</v>
      </c>
      <c r="L32">
        <f>VLOOKUP($B32,'[1]Dati finali'!$B$4:$O$40,'[1]Dati finali'!K$42,FALSE)</f>
        <v>18</v>
      </c>
      <c r="M32" s="7">
        <f>VLOOKUP($B32,'[1]Dati finali'!$B$4:$O$40,'[1]Dati finali'!L$42,FALSE)</f>
        <v>5352.3429720000004</v>
      </c>
    </row>
    <row r="33" spans="2:13" x14ac:dyDescent="0.35">
      <c r="B33" t="s">
        <v>33</v>
      </c>
      <c r="C33" s="14">
        <f>LN(VLOOKUP($B33,'[1]Dati finali'!$B$4:$O$40,'[1]Dati finali'!$N$42,FALSE))</f>
        <v>-4.1997050778799272</v>
      </c>
      <c r="D33" s="2">
        <f>VLOOKUP($B33,'[1]Dati finali'!$B$4:$O$40,'[1]Dati finali'!C$42,FALSE)</f>
        <v>0.42599999999999999</v>
      </c>
      <c r="E33" s="6">
        <f>VLOOKUP($B33,'[1]Dati finali'!$B$4:$O$40,'[1]Dati finali'!D$42,FALSE)</f>
        <v>7520.1660249450188</v>
      </c>
      <c r="F33" s="5">
        <f>VLOOKUP($B33,'[1]Dati finali'!$B$4:$O$40,'[1]Dati finali'!E$42,FALSE)</f>
        <v>0.17543859649122809</v>
      </c>
      <c r="G33" s="5">
        <f>VLOOKUP($B33,'[1]Dati finali'!$B$4:$O$40,'[1]Dati finali'!F$42,FALSE)</f>
        <v>4.7279349174522656</v>
      </c>
      <c r="H33" s="5">
        <f>VLOOKUP($B33,'[1]Dati finali'!$B$4:$O$40,'[1]Dati finali'!G$42,FALSE)</f>
        <v>1.2719298245614037</v>
      </c>
      <c r="I33" s="2">
        <f>VLOOKUP($B33,'[1]Dati finali'!$B$4:$O$40,'[1]Dati finali'!H$42,FALSE)</f>
        <v>0.56096439169139467</v>
      </c>
      <c r="J33" s="4">
        <f>VLOOKUP($B33,'[1]Dati finali'!$B$4:$O$40,'[1]Dati finali'!I$42,FALSE)</f>
        <v>0.73760999999999999</v>
      </c>
      <c r="K33">
        <f>VLOOKUP($B33,'[1]Dati finali'!$B$4:$O$40,'[1]Dati finali'!J$42,FALSE)</f>
        <v>56765.024125018397</v>
      </c>
      <c r="L33">
        <f>VLOOKUP($B33,'[1]Dati finali'!$B$4:$O$40,'[1]Dati finali'!K$42,FALSE)</f>
        <v>16</v>
      </c>
      <c r="M33" s="7">
        <f>VLOOKUP($B33,'[1]Dati finali'!$B$4:$O$40,'[1]Dati finali'!L$42,FALSE)</f>
        <v>5213.5373970000001</v>
      </c>
    </row>
    <row r="34" spans="2:13" x14ac:dyDescent="0.35">
      <c r="B34" t="s">
        <v>2</v>
      </c>
      <c r="C34" s="14">
        <f>LN(VLOOKUP($B34,'[1]Dati finali'!$B$4:$O$40,'[1]Dati finali'!$N$42,FALSE))</f>
        <v>-4.0173835210859723</v>
      </c>
      <c r="D34" s="2">
        <f>VLOOKUP($B34,'[1]Dati finali'!$B$4:$O$40,'[1]Dati finali'!C$42,FALSE)</f>
        <v>9.6811743000000006E-2</v>
      </c>
      <c r="E34" s="6">
        <f>VLOOKUP($B34,'[1]Dati finali'!$B$4:$O$40,'[1]Dati finali'!D$42,FALSE)</f>
        <v>3927.0444999890051</v>
      </c>
      <c r="F34" s="5">
        <f>VLOOKUP($B34,'[1]Dati finali'!$B$4:$O$40,'[1]Dati finali'!E$42,FALSE)</f>
        <v>6.8241469816272965E-2</v>
      </c>
      <c r="G34" s="5">
        <f>VLOOKUP($B34,'[1]Dati finali'!$B$4:$O$40,'[1]Dati finali'!F$42,FALSE)</f>
        <v>6.9802288506269496</v>
      </c>
      <c r="H34" s="5">
        <f>VLOOKUP($B34,'[1]Dati finali'!$B$4:$O$40,'[1]Dati finali'!G$42,FALSE)</f>
        <v>0.8421052631578948</v>
      </c>
      <c r="I34" s="2">
        <f>VLOOKUP($B34,'[1]Dati finali'!$B$4:$O$40,'[1]Dati finali'!H$42,FALSE)</f>
        <v>0.24825304897932565</v>
      </c>
      <c r="J34" s="4">
        <f>VLOOKUP($B34,'[1]Dati finali'!$B$4:$O$40,'[1]Dati finali'!I$42,FALSE)</f>
        <v>0.5796</v>
      </c>
      <c r="K34">
        <f>VLOOKUP($B34,'[1]Dati finali'!$B$4:$O$40,'[1]Dati finali'!J$42,FALSE)</f>
        <v>14742.756017137894</v>
      </c>
      <c r="L34">
        <f>VLOOKUP($B34,'[1]Dati finali'!$B$4:$O$40,'[1]Dati finali'!K$42,FALSE)</f>
        <v>109</v>
      </c>
      <c r="M34" s="7">
        <f>VLOOKUP($B34,'[1]Dati finali'!$B$4:$O$40,'[1]Dati finali'!L$42,FALSE)</f>
        <v>4432.5246950000001</v>
      </c>
    </row>
    <row r="35" spans="2:13" x14ac:dyDescent="0.35">
      <c r="B35" t="s">
        <v>24</v>
      </c>
      <c r="C35" s="14">
        <f>LN(VLOOKUP($B35,'[1]Dati finali'!$B$4:$O$40,'[1]Dati finali'!$N$42,FALSE))</f>
        <v>-3.9633162998156966</v>
      </c>
      <c r="D35" s="2">
        <f>VLOOKUP($B35,'[1]Dati finali'!$B$4:$O$40,'[1]Dati finali'!C$42,FALSE)</f>
        <v>0.37200000000000005</v>
      </c>
      <c r="E35" s="6">
        <f>VLOOKUP($B35,'[1]Dati finali'!$B$4:$O$40,'[1]Dati finali'!D$42,FALSE)</f>
        <v>6712.7747582450002</v>
      </c>
      <c r="F35" s="5">
        <f>VLOOKUP($B35,'[1]Dati finali'!$B$4:$O$40,'[1]Dati finali'!E$42,FALSE)</f>
        <v>0.15589999999999998</v>
      </c>
      <c r="G35" s="5">
        <f>VLOOKUP($B35,'[1]Dati finali'!$B$4:$O$40,'[1]Dati finali'!F$42,FALSE)</f>
        <v>9.6294022671366832</v>
      </c>
      <c r="H35" s="5">
        <f>VLOOKUP($B35,'[1]Dati finali'!$B$4:$O$40,'[1]Dati finali'!G$42,FALSE)</f>
        <v>1.4736842105263159</v>
      </c>
      <c r="I35" s="2">
        <f>VLOOKUP($B35,'[1]Dati finali'!$B$4:$O$40,'[1]Dati finali'!H$42,FALSE)</f>
        <v>0.12103298611111112</v>
      </c>
      <c r="J35" s="4">
        <f>VLOOKUP($B35,'[1]Dati finali'!$B$4:$O$40,'[1]Dati finali'!I$42,FALSE)</f>
        <v>0.91076999999999997</v>
      </c>
      <c r="K35">
        <f>VLOOKUP($B35,'[1]Dati finali'!$B$4:$O$40,'[1]Dati finali'!J$42,FALSE)</f>
        <v>46055.498481981653</v>
      </c>
      <c r="L35">
        <f>VLOOKUP($B35,'[1]Dati finali'!$B$4:$O$40,'[1]Dati finali'!K$42,FALSE)</f>
        <v>36</v>
      </c>
      <c r="M35" s="7">
        <f>VLOOKUP($B35,'[1]Dati finali'!$B$4:$O$40,'[1]Dati finali'!L$42,FALSE)</f>
        <v>5816.8789630000001</v>
      </c>
    </row>
    <row r="36" spans="2:13" x14ac:dyDescent="0.35">
      <c r="B36" t="s">
        <v>17</v>
      </c>
      <c r="C36" s="14">
        <f>LN(VLOOKUP($B36,'[1]Dati finali'!$B$4:$O$40,'[1]Dati finali'!$N$42,FALSE))</f>
        <v>-3.2188758248682006</v>
      </c>
      <c r="D36" s="2">
        <f>VLOOKUP($B36,'[1]Dati finali'!$B$4:$O$40,'[1]Dati finali'!C$42,FALSE)</f>
        <v>0.42499999999999999</v>
      </c>
      <c r="E36" s="6">
        <f>VLOOKUP($B36,'[1]Dati finali'!$B$4:$O$40,'[1]Dati finali'!D$42,FALSE)</f>
        <v>53832.479091958725</v>
      </c>
      <c r="F36" s="5">
        <f>VLOOKUP($B36,'[1]Dati finali'!$B$4:$O$40,'[1]Dati finali'!E$42,FALSE)</f>
        <v>0.15579999999999999</v>
      </c>
      <c r="G36" s="5">
        <f>VLOOKUP($B36,'[1]Dati finali'!$B$4:$O$40,'[1]Dati finali'!F$42,FALSE)</f>
        <v>10.38728453100515</v>
      </c>
      <c r="H36" s="5">
        <f>VLOOKUP($B36,'[1]Dati finali'!$B$4:$O$40,'[1]Dati finali'!G$42,FALSE)</f>
        <v>1.4824561403508774</v>
      </c>
      <c r="I36" s="2">
        <f>VLOOKUP($B36,'[1]Dati finali'!$B$4:$O$40,'[1]Dati finali'!H$42,FALSE)</f>
        <v>0.99986000000000008</v>
      </c>
      <c r="J36" s="4">
        <f>VLOOKUP($B36,'[1]Dati finali'!$B$4:$O$40,'[1]Dati finali'!I$42,FALSE)</f>
        <v>0.93772999999999995</v>
      </c>
      <c r="K36">
        <f>VLOOKUP($B36,'[1]Dati finali'!$B$4:$O$40,'[1]Dati finali'!J$42,FALSE)</f>
        <v>46625.174468334641</v>
      </c>
      <c r="L36">
        <f>VLOOKUP($B36,'[1]Dati finali'!$B$4:$O$40,'[1]Dati finali'!K$42,FALSE)</f>
        <v>2</v>
      </c>
      <c r="M36" s="7">
        <f>VLOOKUP($B36,'[1]Dati finali'!$B$4:$O$40,'[1]Dati finali'!L$42,FALSE)</f>
        <v>7125.3528500000002</v>
      </c>
    </row>
    <row r="37" spans="2:13" x14ac:dyDescent="0.35">
      <c r="B37" t="s">
        <v>25</v>
      </c>
      <c r="C37" s="14">
        <f>LN(VLOOKUP($B37,'[1]Dati finali'!$B$4:$O$40,'[1]Dati finali'!$N$42,FALSE))</f>
        <v>-1.5702171992808189</v>
      </c>
      <c r="D37" s="2">
        <f>VLOOKUP($B37,'[1]Dati finali'!$B$4:$O$40,'[1]Dati finali'!C$42,FALSE)</f>
        <v>0.43200000000000005</v>
      </c>
      <c r="E37" s="6">
        <f>VLOOKUP($B37,'[1]Dati finali'!$B$4:$O$40,'[1]Dati finali'!D$42,FALSE)</f>
        <v>22999.93459512827</v>
      </c>
      <c r="F37" s="5">
        <f>VLOOKUP($B37,'[1]Dati finali'!$B$4:$O$40,'[1]Dati finali'!E$42,FALSE)</f>
        <v>0.16239999999999999</v>
      </c>
      <c r="G37" s="5">
        <f>VLOOKUP($B37,'[1]Dati finali'!$B$4:$O$40,'[1]Dati finali'!F$42,FALSE)</f>
        <v>8.4423499679476492</v>
      </c>
      <c r="H37" s="5">
        <f>VLOOKUP($B37,'[1]Dati finali'!$B$4:$O$40,'[1]Dati finali'!G$42,FALSE)</f>
        <v>1.56140350877193</v>
      </c>
      <c r="I37" s="2">
        <f>VLOOKUP($B37,'[1]Dati finali'!$B$4:$O$40,'[1]Dati finali'!H$42,FALSE)</f>
        <v>0.97569731543624161</v>
      </c>
      <c r="J37" s="4">
        <f>VLOOKUP($B37,'[1]Dati finali'!$B$4:$O$40,'[1]Dati finali'!I$42,FALSE)</f>
        <v>0.81870999999999994</v>
      </c>
      <c r="K37">
        <f>VLOOKUP($B37,'[1]Dati finali'!$B$4:$O$40,'[1]Dati finali'!J$42,FALSE)</f>
        <v>53872.17663996949</v>
      </c>
      <c r="L37">
        <f>VLOOKUP($B37,'[1]Dati finali'!$B$4:$O$40,'[1]Dati finali'!K$42,FALSE)</f>
        <v>17</v>
      </c>
      <c r="M37" s="7">
        <f>VLOOKUP($B37,'[1]Dati finali'!$B$4:$O$40,'[1]Dati finali'!L$42,FALSE)</f>
        <v>6653.4138949999997</v>
      </c>
    </row>
    <row r="41" spans="2:13" x14ac:dyDescent="0.35">
      <c r="B41" t="s">
        <v>46</v>
      </c>
    </row>
    <row r="42" spans="2:13" ht="15" thickBot="1" x14ac:dyDescent="0.4"/>
    <row r="43" spans="2:13" x14ac:dyDescent="0.35">
      <c r="B43" s="10" t="s">
        <v>47</v>
      </c>
      <c r="C43" s="10"/>
    </row>
    <row r="44" spans="2:13" x14ac:dyDescent="0.35">
      <c r="B44" t="s">
        <v>48</v>
      </c>
      <c r="C44">
        <v>0.80396337142919072</v>
      </c>
    </row>
    <row r="45" spans="2:13" x14ac:dyDescent="0.35">
      <c r="B45" t="s">
        <v>49</v>
      </c>
      <c r="C45">
        <v>0.64635710259979096</v>
      </c>
    </row>
    <row r="46" spans="2:13" x14ac:dyDescent="0.35">
      <c r="B46" t="s">
        <v>50</v>
      </c>
      <c r="C46">
        <v>0.49259932112143917</v>
      </c>
    </row>
    <row r="47" spans="2:13" x14ac:dyDescent="0.35">
      <c r="B47" t="s">
        <v>51</v>
      </c>
      <c r="C47">
        <v>0.79801576995912815</v>
      </c>
    </row>
    <row r="48" spans="2:13"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10</v>
      </c>
      <c r="D52">
        <v>26.77061626638379</v>
      </c>
      <c r="E52">
        <v>2.6770616266383791</v>
      </c>
      <c r="F52">
        <v>4.2037358785044283</v>
      </c>
      <c r="G52">
        <v>2.1261206770044044E-3</v>
      </c>
    </row>
    <row r="53" spans="2:10" x14ac:dyDescent="0.35">
      <c r="B53" t="s">
        <v>55</v>
      </c>
      <c r="C53">
        <v>23</v>
      </c>
      <c r="D53">
        <v>14.647070889379583</v>
      </c>
      <c r="E53">
        <v>0.6368291691034601</v>
      </c>
    </row>
    <row r="54" spans="2:10" ht="15" thickBot="1" x14ac:dyDescent="0.4">
      <c r="B54" s="8" t="s">
        <v>56</v>
      </c>
      <c r="C54" s="8">
        <v>33</v>
      </c>
      <c r="D54" s="8">
        <v>41.417687155763375</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-9.0430849059001535</v>
      </c>
      <c r="D57">
        <v>1.727807060054166</v>
      </c>
      <c r="E57">
        <v>-5.2338511139181572</v>
      </c>
      <c r="F57">
        <v>2.6164499260306978E-5</v>
      </c>
      <c r="G57">
        <v>-12.617326130016966</v>
      </c>
      <c r="H57">
        <v>-5.4688436817833406</v>
      </c>
      <c r="I57">
        <v>-12.617326130016966</v>
      </c>
      <c r="J57">
        <v>-5.4688436817833406</v>
      </c>
    </row>
    <row r="58" spans="2:10" x14ac:dyDescent="0.35">
      <c r="B58" t="s">
        <v>35</v>
      </c>
      <c r="C58">
        <v>1.3598174129860918</v>
      </c>
      <c r="D58">
        <v>1.845697007824932</v>
      </c>
      <c r="E58">
        <v>0.73675007719093255</v>
      </c>
      <c r="F58">
        <v>0.46872343859823939</v>
      </c>
      <c r="G58">
        <v>-2.4582977487786204</v>
      </c>
      <c r="H58">
        <v>5.1779325747508045</v>
      </c>
      <c r="I58">
        <v>-2.4582977487786204</v>
      </c>
      <c r="J58">
        <v>5.1779325747508045</v>
      </c>
    </row>
    <row r="59" spans="2:10" x14ac:dyDescent="0.35">
      <c r="B59" t="s">
        <v>36</v>
      </c>
      <c r="C59">
        <v>1.9340319055955529E-5</v>
      </c>
      <c r="D59">
        <v>2.8698426161412042E-5</v>
      </c>
      <c r="E59">
        <v>0.67391566865644215</v>
      </c>
      <c r="F59">
        <v>0.50708188785155761</v>
      </c>
      <c r="G59">
        <v>-4.0026898629898629E-5</v>
      </c>
      <c r="H59">
        <v>7.8707536741809693E-5</v>
      </c>
      <c r="I59">
        <v>-4.0026898629898629E-5</v>
      </c>
      <c r="J59">
        <v>7.8707536741809693E-5</v>
      </c>
    </row>
    <row r="60" spans="2:10" x14ac:dyDescent="0.35">
      <c r="B60" t="s">
        <v>37</v>
      </c>
      <c r="C60">
        <v>-4.6189289710551025</v>
      </c>
      <c r="D60">
        <v>3.1576729708911246</v>
      </c>
      <c r="E60">
        <v>-1.4627635646992279</v>
      </c>
      <c r="F60">
        <v>0.15706395816306959</v>
      </c>
      <c r="G60">
        <v>-11.151073193503557</v>
      </c>
      <c r="H60">
        <v>1.9132152513933507</v>
      </c>
      <c r="I60">
        <v>-11.151073193503557</v>
      </c>
      <c r="J60">
        <v>1.9132152513933507</v>
      </c>
    </row>
    <row r="61" spans="2:10" x14ac:dyDescent="0.35">
      <c r="B61" t="s">
        <v>38</v>
      </c>
      <c r="C61">
        <v>-4.0495481651889376E-2</v>
      </c>
      <c r="D61">
        <v>6.6879255573273677E-2</v>
      </c>
      <c r="E61">
        <v>-0.6055013816282997</v>
      </c>
      <c r="F61">
        <v>0.55077465475106002</v>
      </c>
      <c r="G61">
        <v>-0.17884576267270258</v>
      </c>
      <c r="H61">
        <v>9.7854799368923828E-2</v>
      </c>
      <c r="I61">
        <v>-0.17884576267270258</v>
      </c>
      <c r="J61">
        <v>9.7854799368923828E-2</v>
      </c>
    </row>
    <row r="62" spans="2:10" x14ac:dyDescent="0.35">
      <c r="B62" s="11" t="s">
        <v>39</v>
      </c>
      <c r="C62">
        <v>1.939269566705887</v>
      </c>
      <c r="D62">
        <v>1.0823910998166517</v>
      </c>
      <c r="E62">
        <v>1.7916532822880598</v>
      </c>
      <c r="F62" s="11">
        <v>8.6356894311940782E-2</v>
      </c>
      <c r="G62">
        <v>-0.29982701937967393</v>
      </c>
      <c r="H62">
        <v>4.1783661527914475</v>
      </c>
      <c r="I62">
        <v>-0.29982701937967393</v>
      </c>
      <c r="J62">
        <v>4.1783661527914475</v>
      </c>
    </row>
    <row r="63" spans="2:10" x14ac:dyDescent="0.35">
      <c r="B63" s="11" t="s">
        <v>40</v>
      </c>
      <c r="C63">
        <v>1.9705884640221429</v>
      </c>
      <c r="D63">
        <v>0.90972566788153275</v>
      </c>
      <c r="E63">
        <v>2.1661348399798683</v>
      </c>
      <c r="F63" s="11">
        <v>4.0911225254254981E-2</v>
      </c>
      <c r="G63">
        <v>8.8677537765458059E-2</v>
      </c>
      <c r="H63">
        <v>3.8524993902788278</v>
      </c>
      <c r="I63">
        <v>8.8677537765458059E-2</v>
      </c>
      <c r="J63">
        <v>3.8524993902788278</v>
      </c>
    </row>
    <row r="64" spans="2:10" x14ac:dyDescent="0.35">
      <c r="B64" t="s">
        <v>41</v>
      </c>
      <c r="C64">
        <v>0.63078598014785248</v>
      </c>
      <c r="D64">
        <v>1.5543564640827421</v>
      </c>
      <c r="E64">
        <v>0.40581809560659071</v>
      </c>
      <c r="F64">
        <v>0.68862694286641646</v>
      </c>
      <c r="G64">
        <v>-2.5846453485809553</v>
      </c>
      <c r="H64">
        <v>3.8462173088766605</v>
      </c>
      <c r="I64">
        <v>-2.5846453485809553</v>
      </c>
      <c r="J64">
        <v>3.8462173088766605</v>
      </c>
    </row>
    <row r="65" spans="2:10" x14ac:dyDescent="0.35">
      <c r="B65" s="11" t="s">
        <v>42</v>
      </c>
      <c r="C65">
        <v>2.7659495311926176E-5</v>
      </c>
      <c r="D65">
        <v>1.3670503403487913E-5</v>
      </c>
      <c r="E65">
        <v>2.0232974964820309</v>
      </c>
      <c r="F65" s="11">
        <v>5.4814813254388112E-2</v>
      </c>
      <c r="G65">
        <v>-6.2009559195860497E-7</v>
      </c>
      <c r="H65">
        <v>5.593908621581096E-5</v>
      </c>
      <c r="I65">
        <v>-6.2009559195860497E-7</v>
      </c>
      <c r="J65">
        <v>5.593908621581096E-5</v>
      </c>
    </row>
    <row r="66" spans="2:10" x14ac:dyDescent="0.35">
      <c r="B66" s="11" t="s">
        <v>43</v>
      </c>
      <c r="C66">
        <v>2.2782345711160983E-2</v>
      </c>
      <c r="D66">
        <v>8.0932470140215283E-3</v>
      </c>
      <c r="E66">
        <v>2.8149821291368755</v>
      </c>
      <c r="F66" s="11">
        <v>9.8256280825124252E-3</v>
      </c>
      <c r="G66">
        <v>6.0401886826041036E-3</v>
      </c>
      <c r="H66">
        <v>3.9524502739717859E-2</v>
      </c>
      <c r="I66">
        <v>6.0401886826041036E-3</v>
      </c>
      <c r="J66">
        <v>3.9524502739717859E-2</v>
      </c>
    </row>
    <row r="67" spans="2:10" ht="15" thickBot="1" x14ac:dyDescent="0.4">
      <c r="B67" s="8" t="s">
        <v>45</v>
      </c>
      <c r="C67" s="8">
        <v>-1.3538910728724541E-4</v>
      </c>
      <c r="D67" s="8">
        <v>2.0710235002525273E-4</v>
      </c>
      <c r="E67" s="8">
        <v>-0.65373042493596489</v>
      </c>
      <c r="F67" s="8">
        <v>0.51976853514009613</v>
      </c>
      <c r="G67" s="8">
        <v>-5.6381295980265415E-4</v>
      </c>
      <c r="H67" s="8">
        <v>2.9303474522816337E-4</v>
      </c>
      <c r="I67" s="8">
        <v>-5.6381295980265415E-4</v>
      </c>
      <c r="J67" s="8">
        <v>2.9303474522816337E-4</v>
      </c>
    </row>
    <row r="71" spans="2:10" x14ac:dyDescent="0.35">
      <c r="B71" t="s">
        <v>70</v>
      </c>
    </row>
    <row r="72" spans="2:10" ht="15" thickBot="1" x14ac:dyDescent="0.4"/>
    <row r="73" spans="2:10" x14ac:dyDescent="0.35">
      <c r="B73" s="9" t="s">
        <v>71</v>
      </c>
      <c r="C73" s="9" t="s">
        <v>77</v>
      </c>
      <c r="D73" s="9" t="s">
        <v>73</v>
      </c>
    </row>
    <row r="74" spans="2:10" x14ac:dyDescent="0.35">
      <c r="B74">
        <v>1</v>
      </c>
      <c r="C74">
        <v>-6.2636906695075822</v>
      </c>
      <c r="D74">
        <v>-0.64406460947455457</v>
      </c>
    </row>
    <row r="75" spans="2:10" x14ac:dyDescent="0.35">
      <c r="B75">
        <v>2</v>
      </c>
      <c r="C75">
        <v>-6.8921514559704189</v>
      </c>
      <c r="D75">
        <v>-1.5603823011717921E-2</v>
      </c>
    </row>
    <row r="76" spans="2:10" x14ac:dyDescent="0.35">
      <c r="B76">
        <v>3</v>
      </c>
      <c r="C76">
        <v>-5.0040548512679965</v>
      </c>
      <c r="D76">
        <v>-1.9037004277141403</v>
      </c>
    </row>
    <row r="77" spans="2:10" x14ac:dyDescent="0.35">
      <c r="B77">
        <v>4</v>
      </c>
      <c r="C77">
        <v>-6.3214055941008631</v>
      </c>
      <c r="D77">
        <v>-0.5863496848812737</v>
      </c>
    </row>
    <row r="78" spans="2:10" x14ac:dyDescent="0.35">
      <c r="B78">
        <v>5</v>
      </c>
      <c r="C78">
        <v>-5.2629406836125838</v>
      </c>
      <c r="D78">
        <v>-0.95166741480960759</v>
      </c>
    </row>
    <row r="79" spans="2:10" x14ac:dyDescent="0.35">
      <c r="B79">
        <v>6</v>
      </c>
      <c r="C79">
        <v>-5.6097831249990504</v>
      </c>
      <c r="D79">
        <v>-0.60482497342314101</v>
      </c>
    </row>
    <row r="80" spans="2:10" x14ac:dyDescent="0.35">
      <c r="B80">
        <v>7</v>
      </c>
      <c r="C80">
        <v>-6.0170151796920219</v>
      </c>
      <c r="D80">
        <v>-0.19759291873016949</v>
      </c>
    </row>
    <row r="81" spans="2:4" x14ac:dyDescent="0.35">
      <c r="B81">
        <v>8</v>
      </c>
      <c r="C81">
        <v>-5.9008079340492765</v>
      </c>
      <c r="D81">
        <v>-0.31380016437291491</v>
      </c>
    </row>
    <row r="82" spans="2:4" x14ac:dyDescent="0.35">
      <c r="B82">
        <v>9</v>
      </c>
      <c r="C82">
        <v>-5.8729575568745878</v>
      </c>
      <c r="D82">
        <v>6.381456656056006E-2</v>
      </c>
    </row>
    <row r="83" spans="2:4" x14ac:dyDescent="0.35">
      <c r="B83">
        <v>10</v>
      </c>
      <c r="C83">
        <v>-5.6007897151019144</v>
      </c>
      <c r="D83">
        <v>-0.20835327521211333</v>
      </c>
    </row>
    <row r="84" spans="2:4" x14ac:dyDescent="0.35">
      <c r="B84">
        <v>11</v>
      </c>
      <c r="C84">
        <v>-5.5331472125529295</v>
      </c>
      <c r="D84">
        <v>-0.27599577776109818</v>
      </c>
    </row>
    <row r="85" spans="2:4" x14ac:dyDescent="0.35">
      <c r="B85">
        <v>12</v>
      </c>
      <c r="C85">
        <v>-5.1627007095596067</v>
      </c>
      <c r="D85">
        <v>-0.64644228075442101</v>
      </c>
    </row>
    <row r="86" spans="2:4" x14ac:dyDescent="0.35">
      <c r="B86">
        <v>13</v>
      </c>
      <c r="C86">
        <v>-5.4656788404951548</v>
      </c>
      <c r="D86">
        <v>-5.5782077367091176E-2</v>
      </c>
    </row>
    <row r="87" spans="2:4" x14ac:dyDescent="0.35">
      <c r="B87">
        <v>14</v>
      </c>
      <c r="C87">
        <v>-5.5898730044474503</v>
      </c>
      <c r="D87">
        <v>6.8412086585204257E-2</v>
      </c>
    </row>
    <row r="88" spans="2:4" x14ac:dyDescent="0.35">
      <c r="B88">
        <v>15</v>
      </c>
      <c r="C88">
        <v>-5.14396021574027</v>
      </c>
      <c r="D88">
        <v>-0.37750070212197606</v>
      </c>
    </row>
    <row r="89" spans="2:4" x14ac:dyDescent="0.35">
      <c r="B89">
        <v>16</v>
      </c>
      <c r="C89">
        <v>-5.3041784653822415</v>
      </c>
      <c r="D89">
        <v>5.8610988342051584E-3</v>
      </c>
    </row>
    <row r="90" spans="2:4" x14ac:dyDescent="0.35">
      <c r="B90">
        <v>17</v>
      </c>
      <c r="C90">
        <v>-5.0342909172343564</v>
      </c>
      <c r="D90">
        <v>-0.26402644931367991</v>
      </c>
    </row>
    <row r="91" spans="2:4" x14ac:dyDescent="0.35">
      <c r="B91">
        <v>18</v>
      </c>
      <c r="C91">
        <v>-6.0404640336152093</v>
      </c>
      <c r="D91">
        <v>0.74214666706717303</v>
      </c>
    </row>
    <row r="92" spans="2:4" x14ac:dyDescent="0.35">
      <c r="B92">
        <v>19</v>
      </c>
      <c r="C92">
        <v>-5.3950210772723679</v>
      </c>
      <c r="D92">
        <v>9.6703710724331593E-2</v>
      </c>
    </row>
    <row r="93" spans="2:4" x14ac:dyDescent="0.35">
      <c r="B93">
        <v>20</v>
      </c>
      <c r="C93">
        <v>-6.1099151090998509</v>
      </c>
      <c r="D93">
        <v>0.99391929934576861</v>
      </c>
    </row>
    <row r="94" spans="2:4" x14ac:dyDescent="0.35">
      <c r="B94">
        <v>21</v>
      </c>
      <c r="C94">
        <v>-4.7625254519141</v>
      </c>
      <c r="D94">
        <v>-0.35347035783998226</v>
      </c>
    </row>
    <row r="95" spans="2:4" x14ac:dyDescent="0.35">
      <c r="B95">
        <v>22</v>
      </c>
      <c r="C95">
        <v>-5.973376633096521</v>
      </c>
      <c r="D95">
        <v>0.8573808233424387</v>
      </c>
    </row>
    <row r="96" spans="2:4" x14ac:dyDescent="0.35">
      <c r="B96">
        <v>23</v>
      </c>
      <c r="C96">
        <v>-5.773683173766206</v>
      </c>
      <c r="D96">
        <v>0.81183804383938174</v>
      </c>
    </row>
    <row r="97" spans="2:4" x14ac:dyDescent="0.35">
      <c r="B97">
        <v>24</v>
      </c>
      <c r="C97">
        <v>-4.4092834346908454</v>
      </c>
      <c r="D97">
        <v>-0.55256169523597798</v>
      </c>
    </row>
    <row r="98" spans="2:4" x14ac:dyDescent="0.35">
      <c r="B98">
        <v>25</v>
      </c>
      <c r="C98">
        <v>-5.4561672735842963</v>
      </c>
      <c r="D98">
        <v>0.62785353628199481</v>
      </c>
    </row>
    <row r="99" spans="2:4" x14ac:dyDescent="0.35">
      <c r="B99">
        <v>26</v>
      </c>
      <c r="C99">
        <v>-4.2917970156531613</v>
      </c>
      <c r="D99">
        <v>-0.21806299053060485</v>
      </c>
    </row>
    <row r="100" spans="2:4" x14ac:dyDescent="0.35">
      <c r="B100">
        <v>27</v>
      </c>
      <c r="C100">
        <v>-4.804656227152357</v>
      </c>
      <c r="D100">
        <v>0.29479622096859082</v>
      </c>
    </row>
    <row r="101" spans="2:4" x14ac:dyDescent="0.35">
      <c r="B101">
        <v>28</v>
      </c>
      <c r="C101">
        <v>-5.6999506675762035</v>
      </c>
      <c r="D101">
        <v>1.2771020383820666</v>
      </c>
    </row>
    <row r="102" spans="2:4" x14ac:dyDescent="0.35">
      <c r="B102">
        <v>29</v>
      </c>
      <c r="C102">
        <v>-4.8342593445138791</v>
      </c>
      <c r="D102">
        <v>0.63455426663395187</v>
      </c>
    </row>
    <row r="103" spans="2:4" x14ac:dyDescent="0.35">
      <c r="B103">
        <v>30</v>
      </c>
      <c r="C103">
        <v>-4.0540866137414753</v>
      </c>
      <c r="D103">
        <v>-0.14561846413845192</v>
      </c>
    </row>
    <row r="104" spans="2:4" x14ac:dyDescent="0.35">
      <c r="B104">
        <v>31</v>
      </c>
      <c r="C104">
        <v>-4.6545439803704536</v>
      </c>
      <c r="D104">
        <v>0.63716045928448128</v>
      </c>
    </row>
    <row r="105" spans="2:4" x14ac:dyDescent="0.35">
      <c r="B105">
        <v>32</v>
      </c>
      <c r="C105">
        <v>-4.5400715984103854</v>
      </c>
      <c r="D105">
        <v>0.57675529859468888</v>
      </c>
    </row>
    <row r="106" spans="2:4" x14ac:dyDescent="0.35">
      <c r="B106">
        <v>33</v>
      </c>
      <c r="C106">
        <v>-2.7570924876593987</v>
      </c>
      <c r="D106">
        <v>-0.46178333720880183</v>
      </c>
    </row>
    <row r="107" spans="2:4" ht="15" thickBot="1" x14ac:dyDescent="0.4">
      <c r="B107" s="8">
        <v>34</v>
      </c>
      <c r="C107" s="8">
        <v>-2.6591205067377732</v>
      </c>
      <c r="D107" s="8">
        <v>1.0889033074569543</v>
      </c>
    </row>
  </sheetData>
  <conditionalFormatting sqref="B4:C37">
    <cfRule type="cellIs" dxfId="43" priority="1" operator="equal">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D17BC-EEF5-475F-B530-E909A1445E62}">
  <dimension ref="B3:M107"/>
  <sheetViews>
    <sheetView topLeftCell="A47" workbookViewId="0">
      <selection activeCell="B59" sqref="B59"/>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3" spans="2:13" ht="48" x14ac:dyDescent="0.35">
      <c r="C3" s="1" t="s">
        <v>76</v>
      </c>
      <c r="D3" s="1" t="s">
        <v>35</v>
      </c>
      <c r="E3" s="1" t="s">
        <v>36</v>
      </c>
      <c r="F3" s="1" t="s">
        <v>37</v>
      </c>
      <c r="G3" s="1" t="s">
        <v>38</v>
      </c>
      <c r="H3" s="1" t="s">
        <v>39</v>
      </c>
      <c r="I3" s="1" t="s">
        <v>40</v>
      </c>
      <c r="J3" s="1" t="s">
        <v>41</v>
      </c>
      <c r="K3" s="1" t="s">
        <v>42</v>
      </c>
      <c r="L3" s="1" t="s">
        <v>43</v>
      </c>
      <c r="M3" s="1" t="s">
        <v>45</v>
      </c>
    </row>
    <row r="4" spans="2:13" x14ac:dyDescent="0.35">
      <c r="B4" t="s">
        <v>9</v>
      </c>
      <c r="C4" s="14">
        <f>LN(VLOOKUP($B4,'[1]Dati finali'!$B$4:$O$40,'[1]Dati finali'!$O$42,FALSE))</f>
        <v>-6.9077552789821368</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2">
        <f>VLOOKUP($B4,'[1]Dati finali'!$B$4:$O$40,'[1]Dati finali'!H$42,FALSE)</f>
        <v>0.1126530612244898</v>
      </c>
      <c r="J4" s="4">
        <f>VLOOKUP($B4,'[1]Dati finali'!$B$4:$O$40,'[1]Dati finali'!I$42,FALSE)</f>
        <v>0.73675000000000002</v>
      </c>
      <c r="K4">
        <f>VLOOKUP($B4,'[1]Dati finali'!$B$4:$O$40,'[1]Dati finali'!J$42,FALSE)</f>
        <v>31866.010828482387</v>
      </c>
      <c r="L4">
        <f>VLOOKUP($B4,'[1]Dati finali'!$B$4:$O$40,'[1]Dati finali'!K$42,FALSE)</f>
        <v>27</v>
      </c>
      <c r="M4" s="7">
        <f>VLOOKUP($B4,'[1]Dati finali'!$B$4:$O$40,'[1]Dati finali'!L$42,FALSE)</f>
        <v>5561.476705</v>
      </c>
    </row>
    <row r="5" spans="2:13" x14ac:dyDescent="0.35">
      <c r="B5" t="s">
        <v>11</v>
      </c>
      <c r="C5" s="14">
        <f>LN(VLOOKUP($B5,'[1]Dati finali'!$B$4:$O$40,'[1]Dati finali'!$O$42,FALSE))</f>
        <v>-6.9077552789821368</v>
      </c>
      <c r="D5" s="2">
        <f>VLOOKUP($B5,'[1]Dati finali'!$B$4:$O$40,'[1]Dati finali'!C$42,FALSE)</f>
        <v>0.39700000000000002</v>
      </c>
      <c r="E5" s="6">
        <f>VLOOKUP($B5,'[1]Dati finali'!$B$4:$O$40,'[1]Dati finali'!D$42,FALSE)</f>
        <v>6732.3674731561114</v>
      </c>
      <c r="F5" s="5">
        <f>VLOOKUP($B5,'[1]Dati finali'!$B$4:$O$40,'[1]Dati finali'!E$42,FALSE)</f>
        <v>0.1263</v>
      </c>
      <c r="G5" s="5">
        <f>VLOOKUP($B5,'[1]Dati finali'!$B$4:$O$40,'[1]Dati finali'!F$42,FALSE)</f>
        <v>15.12585214777892</v>
      </c>
      <c r="H5" s="5">
        <f>VLOOKUP($B5,'[1]Dati finali'!$B$4:$O$40,'[1]Dati finali'!G$42,FALSE)</f>
        <v>1</v>
      </c>
      <c r="I5" s="2">
        <f>VLOOKUP($B5,'[1]Dati finali'!$B$4:$O$40,'[1]Dati finali'!H$42,FALSE)</f>
        <v>0.12391056910569105</v>
      </c>
      <c r="J5" s="4">
        <f>VLOOKUP($B5,'[1]Dati finali'!$B$4:$O$40,'[1]Dati finali'!I$42,FALSE)</f>
        <v>0.68716999999999995</v>
      </c>
      <c r="K5">
        <f>VLOOKUP($B5,'[1]Dati finali'!$B$4:$O$40,'[1]Dati finali'!J$42,FALSE)</f>
        <v>27843.887608341538</v>
      </c>
      <c r="L5">
        <f>VLOOKUP($B5,'[1]Dati finali'!$B$4:$O$40,'[1]Dati finali'!K$42,FALSE)</f>
        <v>8</v>
      </c>
      <c r="M5" s="7">
        <f>VLOOKUP($B5,'[1]Dati finali'!$B$4:$O$40,'[1]Dati finali'!L$42,FALSE)</f>
        <v>6592.3394420000004</v>
      </c>
    </row>
    <row r="6" spans="2:13" x14ac:dyDescent="0.35">
      <c r="B6" t="s">
        <v>15</v>
      </c>
      <c r="C6" s="14">
        <f>LN(VLOOKUP($B6,'[1]Dati finali'!$B$4:$O$40,'[1]Dati finali'!$O$42,FALSE))</f>
        <v>-6.2146080984221914</v>
      </c>
      <c r="D6" s="2">
        <f>VLOOKUP($B6,'[1]Dati finali'!$B$4:$O$40,'[1]Dati finali'!C$42,FALSE)</f>
        <v>0.31</v>
      </c>
      <c r="E6" s="6">
        <f>VLOOKUP($B6,'[1]Dati finali'!$B$4:$O$40,'[1]Dati finali'!D$42,FALSE)</f>
        <v>5062.6064215523229</v>
      </c>
      <c r="F6" s="5">
        <f>VLOOKUP($B6,'[1]Dati finali'!$B$4:$O$40,'[1]Dati finali'!E$42,FALSE)</f>
        <v>0.17780000000000001</v>
      </c>
      <c r="G6" s="5">
        <f>VLOOKUP($B6,'[1]Dati finali'!$B$4:$O$40,'[1]Dati finali'!F$42,FALSE)</f>
        <v>6.8102102076807478</v>
      </c>
      <c r="H6" s="5">
        <f>VLOOKUP($B6,'[1]Dati finali'!$B$4:$O$40,'[1]Dati finali'!G$42,FALSE)</f>
        <v>1.3508771929824563</v>
      </c>
      <c r="I6" s="2">
        <f>VLOOKUP($B6,'[1]Dati finali'!$B$4:$O$40,'[1]Dati finali'!H$42,FALSE)</f>
        <v>0.28974708171206226</v>
      </c>
      <c r="J6" s="4">
        <f>VLOOKUP($B6,'[1]Dati finali'!$B$4:$O$40,'[1]Dati finali'!I$42,FALSE)</f>
        <v>0.78724000000000005</v>
      </c>
      <c r="K6">
        <f>VLOOKUP($B6,'[1]Dati finali'!$B$4:$O$40,'[1]Dati finali'!J$42,FALSE)</f>
        <v>24212.197302170782</v>
      </c>
      <c r="L6">
        <f>VLOOKUP($B6,'[1]Dati finali'!$B$4:$O$40,'[1]Dati finali'!K$42,FALSE)</f>
        <v>21</v>
      </c>
      <c r="M6" s="7">
        <f>VLOOKUP($B6,'[1]Dati finali'!$B$4:$O$40,'[1]Dati finali'!L$42,FALSE)</f>
        <v>4215.9879979999996</v>
      </c>
    </row>
    <row r="7" spans="2:13" x14ac:dyDescent="0.35">
      <c r="B7" t="s">
        <v>19</v>
      </c>
      <c r="C7" s="14">
        <f>LN(VLOOKUP($B7,'[1]Dati finali'!$B$4:$O$40,'[1]Dati finali'!$O$42,FALSE))</f>
        <v>-6.9077552789821368</v>
      </c>
      <c r="D7" s="2">
        <f>VLOOKUP($B7,'[1]Dati finali'!$B$4:$O$40,'[1]Dati finali'!C$42,FALSE)</f>
        <v>0.187</v>
      </c>
      <c r="E7" s="6">
        <f>VLOOKUP($B7,'[1]Dati finali'!$B$4:$O$40,'[1]Dati finali'!D$42,FALSE)</f>
        <v>5002.4066798773592</v>
      </c>
      <c r="F7" s="5">
        <f>VLOOKUP($B7,'[1]Dati finali'!$B$4:$O$40,'[1]Dati finali'!E$42,FALSE)</f>
        <v>0.21060000000000001</v>
      </c>
      <c r="G7" s="5">
        <f>VLOOKUP($B7,'[1]Dati finali'!$B$4:$O$40,'[1]Dati finali'!F$42,FALSE)</f>
        <v>5.9881199260780429</v>
      </c>
      <c r="H7" s="5">
        <f>VLOOKUP($B7,'[1]Dati finali'!$B$4:$O$40,'[1]Dati finali'!G$42,FALSE)</f>
        <v>1.4122807017543861</v>
      </c>
      <c r="I7" s="2">
        <f>VLOOKUP($B7,'[1]Dati finali'!$B$4:$O$40,'[1]Dati finali'!H$42,FALSE)</f>
        <v>0.37279399585921325</v>
      </c>
      <c r="J7" s="4">
        <f>VLOOKUP($B7,'[1]Dati finali'!$B$4:$O$40,'[1]Dati finali'!I$42,FALSE)</f>
        <v>0.70144000000000006</v>
      </c>
      <c r="K7">
        <f>VLOOKUP($B7,'[1]Dati finali'!$B$4:$O$40,'[1]Dati finali'!J$42,FALSE)</f>
        <v>34585.035786649052</v>
      </c>
      <c r="L7">
        <f>VLOOKUP($B7,'[1]Dati finali'!$B$4:$O$40,'[1]Dati finali'!K$42,FALSE)</f>
        <v>29</v>
      </c>
      <c r="M7" s="7">
        <f>VLOOKUP($B7,'[1]Dati finali'!$B$4:$O$40,'[1]Dati finali'!L$42,FALSE)</f>
        <v>4652.762874</v>
      </c>
    </row>
    <row r="8" spans="2:13" x14ac:dyDescent="0.35">
      <c r="B8" t="s">
        <v>26</v>
      </c>
      <c r="C8" s="14">
        <f>LN(VLOOKUP($B8,'[1]Dati finali'!$B$4:$O$40,'[1]Dati finali'!$O$42,FALSE))</f>
        <v>-6.9077552789821368</v>
      </c>
      <c r="D8" s="2">
        <f>VLOOKUP($B8,'[1]Dati finali'!$B$4:$O$40,'[1]Dati finali'!C$42,FALSE)</f>
        <v>0.29899999999999999</v>
      </c>
      <c r="E8" s="6">
        <f>VLOOKUP($B8,'[1]Dati finali'!$B$4:$O$40,'[1]Dati finali'!D$42,FALSE)</f>
        <v>3971.7997613105531</v>
      </c>
      <c r="F8" s="5">
        <f>VLOOKUP($B8,'[1]Dati finali'!$B$4:$O$40,'[1]Dati finali'!E$42,FALSE)</f>
        <v>0.1454</v>
      </c>
      <c r="G8" s="5">
        <f>VLOOKUP($B8,'[1]Dati finali'!$B$4:$O$40,'[1]Dati finali'!F$42,FALSE)</f>
        <v>8.5564162387120248</v>
      </c>
      <c r="H8" s="5">
        <f>VLOOKUP($B8,'[1]Dati finali'!$B$4:$O$40,'[1]Dati finali'!G$42,FALSE)</f>
        <v>0.93859649122807032</v>
      </c>
      <c r="I8" s="2">
        <f>VLOOKUP($B8,'[1]Dati finali'!$B$4:$O$40,'[1]Dati finali'!H$42,FALSE)</f>
        <v>0.13689675870348139</v>
      </c>
      <c r="J8" s="4">
        <f>VLOOKUP($B8,'[1]Dati finali'!$B$4:$O$40,'[1]Dati finali'!I$42,FALSE)</f>
        <v>0.60104999999999997</v>
      </c>
      <c r="K8">
        <f>VLOOKUP($B8,'[1]Dati finali'!$B$4:$O$40,'[1]Dati finali'!J$42,FALSE)</f>
        <v>25545.694362817598</v>
      </c>
      <c r="L8">
        <f>VLOOKUP($B8,'[1]Dati finali'!$B$4:$O$40,'[1]Dati finali'!K$42,FALSE)</f>
        <v>38</v>
      </c>
      <c r="M8" s="7">
        <f>VLOOKUP($B8,'[1]Dati finali'!$B$4:$O$40,'[1]Dati finali'!L$42,FALSE)</f>
        <v>5798.3715529999999</v>
      </c>
    </row>
    <row r="9" spans="2:13" x14ac:dyDescent="0.35">
      <c r="B9" t="s">
        <v>21</v>
      </c>
      <c r="C9" s="14">
        <f>LN(VLOOKUP($B9,'[1]Dati finali'!$B$4:$O$40,'[1]Dati finali'!$O$42,FALSE))</f>
        <v>-6.9077552789821368</v>
      </c>
      <c r="D9" s="2">
        <f>VLOOKUP($B9,'[1]Dati finali'!$B$4:$O$40,'[1]Dati finali'!C$42,FALSE)</f>
        <v>0.40299999999999997</v>
      </c>
      <c r="E9" s="6">
        <f>VLOOKUP($B9,'[1]Dati finali'!$B$4:$O$40,'[1]Dati finali'!D$42,FALSE)</f>
        <v>3821.1451704373976</v>
      </c>
      <c r="F9" s="5">
        <f>VLOOKUP($B9,'[1]Dati finali'!$B$4:$O$40,'[1]Dati finali'!E$42,FALSE)</f>
        <v>0.11115</v>
      </c>
      <c r="G9" s="5">
        <f>VLOOKUP($B9,'[1]Dati finali'!$B$4:$O$40,'[1]Dati finali'!F$42,FALSE)</f>
        <v>4.6340912369905238</v>
      </c>
      <c r="H9" s="5">
        <f>VLOOKUP($B9,'[1]Dati finali'!$B$4:$O$40,'[1]Dati finali'!G$42,FALSE)</f>
        <v>1.0175438596491229</v>
      </c>
      <c r="I9" s="2">
        <f>VLOOKUP($B9,'[1]Dati finali'!$B$4:$O$40,'[1]Dati finali'!H$42,FALSE)</f>
        <v>0.48558139534883721</v>
      </c>
      <c r="J9" s="4">
        <f>VLOOKUP($B9,'[1]Dati finali'!$B$4:$O$40,'[1]Dati finali'!I$42,FALSE)</f>
        <v>0.67516000000000009</v>
      </c>
      <c r="K9">
        <f>VLOOKUP($B9,'[1]Dati finali'!$B$4:$O$40,'[1]Dati finali'!J$42,FALSE)</f>
        <v>28945.214455971793</v>
      </c>
      <c r="L9">
        <f>VLOOKUP($B9,'[1]Dati finali'!$B$4:$O$40,'[1]Dati finali'!K$42,FALSE)</f>
        <v>23</v>
      </c>
      <c r="M9" s="7">
        <f>VLOOKUP($B9,'[1]Dati finali'!$B$4:$O$40,'[1]Dati finali'!L$42,FALSE)</f>
        <v>6066.7289979999996</v>
      </c>
    </row>
    <row r="10" spans="2:13" x14ac:dyDescent="0.35">
      <c r="B10" t="s">
        <v>28</v>
      </c>
      <c r="C10" s="14">
        <f>LN(VLOOKUP($B10,'[1]Dati finali'!$B$4:$O$40,'[1]Dati finali'!$O$42,FALSE))</f>
        <v>-6.9077552789821368</v>
      </c>
      <c r="D10" s="2">
        <f>VLOOKUP($B10,'[1]Dati finali'!$B$4:$O$40,'[1]Dati finali'!C$42,FALSE)</f>
        <v>0.17600000000000002</v>
      </c>
      <c r="E10" s="6">
        <f>VLOOKUP($B10,'[1]Dati finali'!$B$4:$O$40,'[1]Dati finali'!D$42,FALSE)</f>
        <v>2584.4117872644297</v>
      </c>
      <c r="F10" s="5">
        <f>VLOOKUP($B10,'[1]Dati finali'!$B$4:$O$40,'[1]Dati finali'!E$42,FALSE)</f>
        <v>0.12434999999999999</v>
      </c>
      <c r="G10" s="5">
        <f>VLOOKUP($B10,'[1]Dati finali'!$B$4:$O$40,'[1]Dati finali'!F$42,FALSE)</f>
        <v>4.0649553393803624</v>
      </c>
      <c r="H10" s="5">
        <f>VLOOKUP($B10,'[1]Dati finali'!$B$4:$O$40,'[1]Dati finali'!G$42,FALSE)</f>
        <v>1.0175438596491229</v>
      </c>
      <c r="I10" s="2">
        <f>VLOOKUP($B10,'[1]Dati finali'!$B$4:$O$40,'[1]Dati finali'!H$42,FALSE)</f>
        <v>0.41427188940092169</v>
      </c>
      <c r="J10" s="4">
        <f>VLOOKUP($B10,'[1]Dati finali'!$B$4:$O$40,'[1]Dati finali'!I$42,FALSE)</f>
        <v>0.53935999999999995</v>
      </c>
      <c r="K10">
        <f>VLOOKUP($B10,'[1]Dati finali'!$B$4:$O$40,'[1]Dati finali'!J$42,FALSE)</f>
        <v>23383.132051156193</v>
      </c>
      <c r="L10">
        <f>VLOOKUP($B10,'[1]Dati finali'!$B$4:$O$40,'[1]Dati finali'!K$42,FALSE)</f>
        <v>34</v>
      </c>
      <c r="M10" s="7">
        <f>VLOOKUP($B10,'[1]Dati finali'!$B$4:$O$40,'[1]Dati finali'!L$42,FALSE)</f>
        <v>4935.9262470000003</v>
      </c>
    </row>
    <row r="11" spans="2:13" x14ac:dyDescent="0.35">
      <c r="B11" t="s">
        <v>7</v>
      </c>
      <c r="C11" s="14">
        <f>LN(VLOOKUP($B11,'[1]Dati finali'!$B$4:$O$40,'[1]Dati finali'!$O$42,FALSE))</f>
        <v>-6.2146080984221914</v>
      </c>
      <c r="D11" s="2">
        <f>VLOOKUP($B11,'[1]Dati finali'!$B$4:$O$40,'[1]Dati finali'!C$42,FALSE)</f>
        <v>0.27800000000000002</v>
      </c>
      <c r="E11" s="6">
        <f>VLOOKUP($B11,'[1]Dati finali'!$B$4:$O$40,'[1]Dati finali'!D$42,FALSE)</f>
        <v>4708.9274575723102</v>
      </c>
      <c r="F11" s="5">
        <f>VLOOKUP($B11,'[1]Dati finali'!$B$4:$O$40,'[1]Dati finali'!E$42,FALSE)</f>
        <v>9.69E-2</v>
      </c>
      <c r="G11" s="5">
        <f>VLOOKUP($B11,'[1]Dati finali'!$B$4:$O$40,'[1]Dati finali'!F$42,FALSE)</f>
        <v>6.9264885622573331</v>
      </c>
      <c r="H11" s="5">
        <f>VLOOKUP($B11,'[1]Dati finali'!$B$4:$O$40,'[1]Dati finali'!G$42,FALSE)</f>
        <v>0.97368421052631593</v>
      </c>
      <c r="I11" s="2">
        <f>VLOOKUP($B11,'[1]Dati finali'!$B$4:$O$40,'[1]Dati finali'!H$42,FALSE)</f>
        <v>0.15651982378854626</v>
      </c>
      <c r="J11" s="4">
        <f>VLOOKUP($B11,'[1]Dati finali'!$B$4:$O$40,'[1]Dati finali'!I$42,FALSE)</f>
        <v>0.74668999999999996</v>
      </c>
      <c r="K11">
        <f>VLOOKUP($B11,'[1]Dati finali'!$B$4:$O$40,'[1]Dati finali'!J$42,FALSE)</f>
        <v>18375.433481661283</v>
      </c>
      <c r="L11">
        <f>VLOOKUP($B11,'[1]Dati finali'!$B$4:$O$40,'[1]Dati finali'!K$42,FALSE)</f>
        <v>33</v>
      </c>
      <c r="M11" s="7">
        <f>VLOOKUP($B11,'[1]Dati finali'!$B$4:$O$40,'[1]Dati finali'!L$42,FALSE)</f>
        <v>4747.1506650000001</v>
      </c>
    </row>
    <row r="12" spans="2:13" x14ac:dyDescent="0.35">
      <c r="B12" t="s">
        <v>29</v>
      </c>
      <c r="C12" s="14">
        <f>LN(VLOOKUP($B12,'[1]Dati finali'!$B$4:$O$40,'[1]Dati finali'!$O$42,FALSE))</f>
        <v>-6.2146080984221914</v>
      </c>
      <c r="D12" s="2">
        <f>VLOOKUP($B12,'[1]Dati finali'!$B$4:$O$40,'[1]Dati finali'!C$42,FALSE)</f>
        <v>0.23100000000000001</v>
      </c>
      <c r="E12" s="6">
        <f>VLOOKUP($B12,'[1]Dati finali'!$B$4:$O$40,'[1]Dati finali'!D$42,FALSE)</f>
        <v>5137.0738351939754</v>
      </c>
      <c r="F12" s="5">
        <f>VLOOKUP($B12,'[1]Dati finali'!$B$4:$O$40,'[1]Dati finali'!E$42,FALSE)</f>
        <v>0.14384999999999998</v>
      </c>
      <c r="G12" s="5">
        <f>VLOOKUP($B12,'[1]Dati finali'!$B$4:$O$40,'[1]Dati finali'!F$42,FALSE)</f>
        <v>6.4956673156300822</v>
      </c>
      <c r="H12" s="5">
        <f>VLOOKUP($B12,'[1]Dati finali'!$B$4:$O$40,'[1]Dati finali'!G$42,FALSE)</f>
        <v>1.1578947368421053</v>
      </c>
      <c r="I12" s="2">
        <f>VLOOKUP($B12,'[1]Dati finali'!$B$4:$O$40,'[1]Dati finali'!H$42,FALSE)</f>
        <v>0.24461254612546127</v>
      </c>
      <c r="J12" s="4">
        <f>VLOOKUP($B12,'[1]Dati finali'!$B$4:$O$40,'[1]Dati finali'!I$42,FALSE)</f>
        <v>0.53750999999999993</v>
      </c>
      <c r="K12">
        <f>VLOOKUP($B12,'[1]Dati finali'!$B$4:$O$40,'[1]Dati finali'!J$42,FALSE)</f>
        <v>27733.754503235035</v>
      </c>
      <c r="L12">
        <f>VLOOKUP($B12,'[1]Dati finali'!$B$4:$O$40,'[1]Dati finali'!K$42,FALSE)</f>
        <v>24</v>
      </c>
      <c r="M12" s="7">
        <f>VLOOKUP($B12,'[1]Dati finali'!$B$4:$O$40,'[1]Dati finali'!L$42,FALSE)</f>
        <v>5348.64149</v>
      </c>
    </row>
    <row r="13" spans="2:13" x14ac:dyDescent="0.35">
      <c r="B13" t="s">
        <v>6</v>
      </c>
      <c r="C13" s="14">
        <f>LN(VLOOKUP($B13,'[1]Dati finali'!$B$4:$O$40,'[1]Dati finali'!$O$42,FALSE))</f>
        <v>-3.8167128256238212</v>
      </c>
      <c r="D13" s="2">
        <f>VLOOKUP($B13,'[1]Dati finali'!$B$4:$O$40,'[1]Dati finali'!C$42,FALSE)</f>
        <v>0.40299999999999997</v>
      </c>
      <c r="E13" s="6">
        <f>VLOOKUP($B13,'[1]Dati finali'!$B$4:$O$40,'[1]Dati finali'!D$42,FALSE)</f>
        <v>7709.1230778824656</v>
      </c>
      <c r="F13" s="5">
        <f>VLOOKUP($B13,'[1]Dati finali'!$B$4:$O$40,'[1]Dati finali'!E$42,FALSE)</f>
        <v>0.2838</v>
      </c>
      <c r="G13" s="5">
        <f>VLOOKUP($B13,'[1]Dati finali'!$B$4:$O$40,'[1]Dati finali'!F$42,FALSE)</f>
        <v>8.7595639851693914</v>
      </c>
      <c r="H13" s="5">
        <f>VLOOKUP($B13,'[1]Dati finali'!$B$4:$O$40,'[1]Dati finali'!G$42,FALSE)</f>
        <v>1.2543859649122808</v>
      </c>
      <c r="I13" s="2">
        <f>VLOOKUP($B13,'[1]Dati finali'!$B$4:$O$40,'[1]Dati finali'!H$42,FALSE)</f>
        <v>0.16570760233918128</v>
      </c>
      <c r="J13" s="4">
        <f>VLOOKUP($B13,'[1]Dati finali'!$B$4:$O$40,'[1]Dati finali'!I$42,FALSE)</f>
        <v>0.97960999999999998</v>
      </c>
      <c r="K13">
        <f>VLOOKUP($B13,'[1]Dati finali'!$B$4:$O$40,'[1]Dati finali'!J$42,FALSE)</f>
        <v>41965.08520658395</v>
      </c>
      <c r="L13">
        <f>VLOOKUP($B13,'[1]Dati finali'!$B$4:$O$40,'[1]Dati finali'!K$42,FALSE)</f>
        <v>41</v>
      </c>
      <c r="M13" s="7">
        <f>VLOOKUP($B13,'[1]Dati finali'!$B$4:$O$40,'[1]Dati finali'!L$42,FALSE)</f>
        <v>5646.6107910000001</v>
      </c>
    </row>
    <row r="14" spans="2:13" x14ac:dyDescent="0.35">
      <c r="B14" t="s">
        <v>20</v>
      </c>
      <c r="C14" s="14">
        <f>LN(VLOOKUP($B14,'[1]Dati finali'!$B$4:$O$40,'[1]Dati finali'!$O$42,FALSE))</f>
        <v>-6.2146080984221914</v>
      </c>
      <c r="D14" s="2">
        <f>VLOOKUP($B14,'[1]Dati finali'!$B$4:$O$40,'[1]Dati finali'!C$42,FALSE)</f>
        <v>0.33899999999999997</v>
      </c>
      <c r="E14" s="6">
        <f>VLOOKUP($B14,'[1]Dati finali'!$B$4:$O$40,'[1]Dati finali'!D$42,FALSE)</f>
        <v>3507.4045206547157</v>
      </c>
      <c r="F14" s="5">
        <f>VLOOKUP($B14,'[1]Dati finali'!$B$4:$O$40,'[1]Dati finali'!E$42,FALSE)</f>
        <v>0.15839999999999999</v>
      </c>
      <c r="G14" s="5">
        <f>VLOOKUP($B14,'[1]Dati finali'!$B$4:$O$40,'[1]Dati finali'!F$42,FALSE)</f>
        <v>3.6759041273651438</v>
      </c>
      <c r="H14" s="5">
        <f>VLOOKUP($B14,'[1]Dati finali'!$B$4:$O$40,'[1]Dati finali'!G$42,FALSE)</f>
        <v>1.0175438596491229</v>
      </c>
      <c r="I14" s="2">
        <f>VLOOKUP($B14,'[1]Dati finali'!$B$4:$O$40,'[1]Dati finali'!H$42,FALSE)</f>
        <v>0.54400000000000004</v>
      </c>
      <c r="J14" s="4">
        <f>VLOOKUP($B14,'[1]Dati finali'!$B$4:$O$40,'[1]Dati finali'!I$42,FALSE)</f>
        <v>0.68075000000000008</v>
      </c>
      <c r="K14">
        <f>VLOOKUP($B14,'[1]Dati finali'!$B$4:$O$40,'[1]Dati finali'!J$42,FALSE)</f>
        <v>24735.816612986935</v>
      </c>
      <c r="L14">
        <f>VLOOKUP($B14,'[1]Dati finali'!$B$4:$O$40,'[1]Dati finali'!K$42,FALSE)</f>
        <v>22</v>
      </c>
      <c r="M14" s="7">
        <f>VLOOKUP($B14,'[1]Dati finali'!$B$4:$O$40,'[1]Dati finali'!L$42,FALSE)</f>
        <v>6316.579033</v>
      </c>
    </row>
    <row r="15" spans="2:13" x14ac:dyDescent="0.35">
      <c r="B15" t="s">
        <v>31</v>
      </c>
      <c r="C15" s="14">
        <f>LN(VLOOKUP($B15,'[1]Dati finali'!$B$4:$O$40,'[1]Dati finali'!$O$42,FALSE))</f>
        <v>-5.8091429903140277</v>
      </c>
      <c r="D15" s="2">
        <f>VLOOKUP($B15,'[1]Dati finali'!$B$4:$O$40,'[1]Dati finali'!C$42,FALSE)</f>
        <v>0.36399999999999999</v>
      </c>
      <c r="E15" s="6">
        <f>VLOOKUP($B15,'[1]Dati finali'!$B$4:$O$40,'[1]Dati finali'!D$42,FALSE)</f>
        <v>5355.9870055822093</v>
      </c>
      <c r="F15" s="5">
        <f>VLOOKUP($B15,'[1]Dati finali'!$B$4:$O$40,'[1]Dati finali'!E$42,FALSE)</f>
        <v>0.22365000000000002</v>
      </c>
      <c r="G15" s="5">
        <f>VLOOKUP($B15,'[1]Dati finali'!$B$4:$O$40,'[1]Dati finali'!F$42,FALSE)</f>
        <v>6.0711060787623232</v>
      </c>
      <c r="H15" s="5">
        <f>VLOOKUP($B15,'[1]Dati finali'!$B$4:$O$40,'[1]Dati finali'!G$42,FALSE)</f>
        <v>1.1052631578947369</v>
      </c>
      <c r="I15" s="2">
        <f>VLOOKUP($B15,'[1]Dati finali'!$B$4:$O$40,'[1]Dati finali'!H$42,FALSE)</f>
        <v>0.38106081573197381</v>
      </c>
      <c r="J15" s="4">
        <f>VLOOKUP($B15,'[1]Dati finali'!$B$4:$O$40,'[1]Dati finali'!I$42,FALSE)</f>
        <v>0.80079999999999996</v>
      </c>
      <c r="K15">
        <f>VLOOKUP($B15,'[1]Dati finali'!$B$4:$O$40,'[1]Dati finali'!J$42,FALSE)</f>
        <v>33331.449418750446</v>
      </c>
      <c r="L15">
        <f>VLOOKUP($B15,'[1]Dati finali'!$B$4:$O$40,'[1]Dati finali'!K$42,FALSE)</f>
        <v>6</v>
      </c>
      <c r="M15" s="7">
        <f>VLOOKUP($B15,'[1]Dati finali'!$B$4:$O$40,'[1]Dati finali'!L$42,FALSE)</f>
        <v>4488.0469249999996</v>
      </c>
    </row>
    <row r="16" spans="2:13" x14ac:dyDescent="0.35">
      <c r="B16" t="s">
        <v>8</v>
      </c>
      <c r="C16" s="14">
        <f>LN(VLOOKUP($B16,'[1]Dati finali'!$B$4:$O$40,'[1]Dati finali'!$O$42,FALSE))</f>
        <v>-5.521460917862246</v>
      </c>
      <c r="D16" s="2">
        <f>VLOOKUP($B16,'[1]Dati finali'!$B$4:$O$40,'[1]Dati finali'!C$42,FALSE)</f>
        <v>0.42499999999999999</v>
      </c>
      <c r="E16" s="6">
        <f>VLOOKUP($B16,'[1]Dati finali'!$B$4:$O$40,'[1]Dati finali'!D$42,FALSE)</f>
        <v>3624.8957527885314</v>
      </c>
      <c r="F16" s="5">
        <f>VLOOKUP($B16,'[1]Dati finali'!$B$4:$O$40,'[1]Dati finali'!E$42,FALSE)</f>
        <v>0.18445</v>
      </c>
      <c r="G16" s="5">
        <f>VLOOKUP($B16,'[1]Dati finali'!$B$4:$O$40,'[1]Dati finali'!F$42,FALSE)</f>
        <v>6.370813979217516</v>
      </c>
      <c r="H16" s="5">
        <f>VLOOKUP($B16,'[1]Dati finali'!$B$4:$O$40,'[1]Dati finali'!G$42,FALSE)</f>
        <v>1.0789473684210527</v>
      </c>
      <c r="I16" s="2">
        <f>VLOOKUP($B16,'[1]Dati finali'!$B$4:$O$40,'[1]Dati finali'!H$42,FALSE)</f>
        <v>8.6530612244897956E-2</v>
      </c>
      <c r="J16" s="4">
        <f>VLOOKUP($B16,'[1]Dati finali'!$B$4:$O$40,'[1]Dati finali'!I$42,FALSE)</f>
        <v>0.66835999999999995</v>
      </c>
      <c r="K16">
        <f>VLOOKUP($B16,'[1]Dati finali'!$B$4:$O$40,'[1]Dati finali'!J$42,FALSE)</f>
        <v>30266.202047392988</v>
      </c>
      <c r="L16">
        <f>VLOOKUP($B16,'[1]Dati finali'!$B$4:$O$40,'[1]Dati finali'!K$42,FALSE)</f>
        <v>40</v>
      </c>
      <c r="M16" s="7">
        <f>VLOOKUP($B16,'[1]Dati finali'!$B$4:$O$40,'[1]Dati finali'!L$42,FALSE)</f>
        <v>3905.06351</v>
      </c>
    </row>
    <row r="17" spans="2:13" x14ac:dyDescent="0.35">
      <c r="B17" t="s">
        <v>18</v>
      </c>
      <c r="C17" s="14">
        <f>LN(VLOOKUP($B17,'[1]Dati finali'!$B$4:$O$40,'[1]Dati finali'!$O$42,FALSE))</f>
        <v>-6.2146080984221914</v>
      </c>
      <c r="D17" s="2">
        <f>VLOOKUP($B17,'[1]Dati finali'!$B$4:$O$40,'[1]Dati finali'!C$42,FALSE)</f>
        <v>0.46500000000000002</v>
      </c>
      <c r="E17" s="6">
        <f>VLOOKUP($B17,'[1]Dati finali'!$B$4:$O$40,'[1]Dati finali'!D$42,FALSE)</f>
        <v>5672.0641341079581</v>
      </c>
      <c r="F17" s="5">
        <f>VLOOKUP($B17,'[1]Dati finali'!$B$4:$O$40,'[1]Dati finali'!E$42,FALSE)</f>
        <v>0.23299999999999998</v>
      </c>
      <c r="G17" s="5">
        <f>VLOOKUP($B17,'[1]Dati finali'!$B$4:$O$40,'[1]Dati finali'!F$42,FALSE)</f>
        <v>8.3454982162721922</v>
      </c>
      <c r="H17" s="5">
        <f>VLOOKUP($B17,'[1]Dati finali'!$B$4:$O$40,'[1]Dati finali'!G$42,FALSE)</f>
        <v>1.2017543859649125</v>
      </c>
      <c r="I17" s="2">
        <f>VLOOKUP($B17,'[1]Dati finali'!$B$4:$O$40,'[1]Dati finali'!H$42,FALSE)</f>
        <v>0.24720394736842105</v>
      </c>
      <c r="J17" s="4">
        <f>VLOOKUP($B17,'[1]Dati finali'!$B$4:$O$40,'[1]Dati finali'!I$42,FALSE)</f>
        <v>0.62946999999999997</v>
      </c>
      <c r="K17">
        <f>VLOOKUP($B17,'[1]Dati finali'!$B$4:$O$40,'[1]Dati finali'!J$42,FALSE)</f>
        <v>66358.098990725048</v>
      </c>
      <c r="L17">
        <f>VLOOKUP($B17,'[1]Dati finali'!$B$4:$O$40,'[1]Dati finali'!K$42,FALSE)</f>
        <v>19</v>
      </c>
      <c r="M17" s="7">
        <f>VLOOKUP($B17,'[1]Dati finali'!$B$4:$O$40,'[1]Dati finali'!L$42,FALSE)</f>
        <v>5924.2219409999998</v>
      </c>
    </row>
    <row r="18" spans="2:13" x14ac:dyDescent="0.35">
      <c r="B18" t="s">
        <v>30</v>
      </c>
      <c r="C18" s="14">
        <f>LN(VLOOKUP($B18,'[1]Dati finali'!$B$4:$O$40,'[1]Dati finali'!$O$42,FALSE))</f>
        <v>-5.8091429903140277</v>
      </c>
      <c r="D18" s="2">
        <f>VLOOKUP($B18,'[1]Dati finali'!$B$4:$O$40,'[1]Dati finali'!C$42,FALSE)</f>
        <v>0.32500000000000001</v>
      </c>
      <c r="E18" s="6">
        <f>VLOOKUP($B18,'[1]Dati finali'!$B$4:$O$40,'[1]Dati finali'!D$42,FALSE)</f>
        <v>6727.9993016421113</v>
      </c>
      <c r="F18" s="5">
        <f>VLOOKUP($B18,'[1]Dati finali'!$B$4:$O$40,'[1]Dati finali'!E$42,FALSE)</f>
        <v>0.16109999999999999</v>
      </c>
      <c r="G18" s="5">
        <f>VLOOKUP($B18,'[1]Dati finali'!$B$4:$O$40,'[1]Dati finali'!F$42,FALSE)</f>
        <v>7.0239271991599912</v>
      </c>
      <c r="H18" s="5">
        <f>VLOOKUP($B18,'[1]Dati finali'!$B$4:$O$40,'[1]Dati finali'!G$42,FALSE)</f>
        <v>1.1578947368421053</v>
      </c>
      <c r="I18" s="2">
        <f>VLOOKUP($B18,'[1]Dati finali'!$B$4:$O$40,'[1]Dati finali'!H$42,FALSE)</f>
        <v>0.30648484848484847</v>
      </c>
      <c r="J18" s="4">
        <f>VLOOKUP($B18,'[1]Dati finali'!$B$4:$O$40,'[1]Dati finali'!I$42,FALSE)</f>
        <v>0.54273000000000005</v>
      </c>
      <c r="K18">
        <f>VLOOKUP($B18,'[1]Dati finali'!$B$4:$O$40,'[1]Dati finali'!J$42,FALSE)</f>
        <v>30586.152876945034</v>
      </c>
      <c r="L18">
        <f>VLOOKUP($B18,'[1]Dati finali'!$B$4:$O$40,'[1]Dati finali'!K$42,FALSE)</f>
        <v>5</v>
      </c>
      <c r="M18" s="7">
        <f>VLOOKUP($B18,'[1]Dati finali'!$B$4:$O$40,'[1]Dati finali'!L$42,FALSE)</f>
        <v>5115.4481239999996</v>
      </c>
    </row>
    <row r="19" spans="2:13" x14ac:dyDescent="0.35">
      <c r="B19" t="s">
        <v>16</v>
      </c>
      <c r="C19" s="14">
        <f>LN(VLOOKUP($B19,'[1]Dati finali'!$B$4:$O$40,'[1]Dati finali'!$O$42,FALSE))</f>
        <v>-5.8091429903140277</v>
      </c>
      <c r="D19" s="2">
        <f>VLOOKUP($B19,'[1]Dati finali'!$B$4:$O$40,'[1]Dati finali'!C$42,FALSE)</f>
        <v>0.24100000000000002</v>
      </c>
      <c r="E19" s="6">
        <f>VLOOKUP($B19,'[1]Dati finali'!$B$4:$O$40,'[1]Dati finali'!D$42,FALSE)</f>
        <v>3965.9582334833499</v>
      </c>
      <c r="F19" s="5">
        <f>VLOOKUP($B19,'[1]Dati finali'!$B$4:$O$40,'[1]Dati finali'!E$42,FALSE)</f>
        <v>0.11294999999999999</v>
      </c>
      <c r="G19" s="5">
        <f>VLOOKUP($B19,'[1]Dati finali'!$B$4:$O$40,'[1]Dati finali'!F$42,FALSE)</f>
        <v>5.1786652737487886</v>
      </c>
      <c r="H19" s="5">
        <f>VLOOKUP($B19,'[1]Dati finali'!$B$4:$O$40,'[1]Dati finali'!G$42,FALSE)</f>
        <v>1.0350877192982457</v>
      </c>
      <c r="I19" s="2">
        <f>VLOOKUP($B19,'[1]Dati finali'!$B$4:$O$40,'[1]Dati finali'!H$42,FALSE)</f>
        <v>0.10078369905956112</v>
      </c>
      <c r="J19" s="4">
        <f>VLOOKUP($B19,'[1]Dati finali'!$B$4:$O$40,'[1]Dati finali'!I$42,FALSE)</f>
        <v>0.71062000000000003</v>
      </c>
      <c r="K19">
        <f>VLOOKUP($B19,'[1]Dati finali'!$B$4:$O$40,'[1]Dati finali'!J$42,FALSE)</f>
        <v>24656.045439859558</v>
      </c>
      <c r="L19">
        <f>VLOOKUP($B19,'[1]Dati finali'!$B$4:$O$40,'[1]Dati finali'!K$42,FALSE)</f>
        <v>28</v>
      </c>
      <c r="M19" s="7">
        <f>VLOOKUP($B19,'[1]Dati finali'!$B$4:$O$40,'[1]Dati finali'!L$42,FALSE)</f>
        <v>5272.761109</v>
      </c>
    </row>
    <row r="20" spans="2:13" x14ac:dyDescent="0.35">
      <c r="B20" t="s">
        <v>4</v>
      </c>
      <c r="C20" s="14">
        <f>LN(VLOOKUP($B20,'[1]Dati finali'!$B$4:$O$40,'[1]Dati finali'!$O$42,FALSE))</f>
        <v>-4.9618451299268234</v>
      </c>
      <c r="D20" s="2">
        <f>VLOOKUP($B20,'[1]Dati finali'!$B$4:$O$40,'[1]Dati finali'!C$42,FALSE)</f>
        <v>0.51440529000000002</v>
      </c>
      <c r="E20" s="6">
        <f>VLOOKUP($B20,'[1]Dati finali'!$B$4:$O$40,'[1]Dati finali'!D$42,FALSE)</f>
        <v>7819.7146359093622</v>
      </c>
      <c r="F20" s="5">
        <f>VLOOKUP($B20,'[1]Dati finali'!$B$4:$O$40,'[1]Dati finali'!E$42,FALSE)</f>
        <v>0.22807017543859651</v>
      </c>
      <c r="G20" s="5">
        <f>VLOOKUP($B20,'[1]Dati finali'!$B$4:$O$40,'[1]Dati finali'!F$42,FALSE)</f>
        <v>9.4526132402814618</v>
      </c>
      <c r="H20" s="5">
        <f>VLOOKUP($B20,'[1]Dati finali'!$B$4:$O$40,'[1]Dati finali'!G$42,FALSE)</f>
        <v>0.92982456140350889</v>
      </c>
      <c r="I20" s="2">
        <f>VLOOKUP($B20,'[1]Dati finali'!$B$4:$O$40,'[1]Dati finali'!H$42,FALSE)</f>
        <v>0.15845754764042702</v>
      </c>
      <c r="J20" s="4">
        <f>VLOOKUP($B20,'[1]Dati finali'!$B$4:$O$40,'[1]Dati finali'!I$42,FALSE)</f>
        <v>0.91535</v>
      </c>
      <c r="K20">
        <f>VLOOKUP($B20,'[1]Dati finali'!$B$4:$O$40,'[1]Dati finali'!J$42,FALSE)</f>
        <v>37964.025726503154</v>
      </c>
      <c r="L20">
        <f>VLOOKUP($B20,'[1]Dati finali'!$B$4:$O$40,'[1]Dati finali'!K$42,FALSE)</f>
        <v>39</v>
      </c>
      <c r="M20" s="7">
        <f>VLOOKUP($B20,'[1]Dati finali'!$B$4:$O$40,'[1]Dati finali'!L$42,FALSE)</f>
        <v>3958.7349989999998</v>
      </c>
    </row>
    <row r="21" spans="2:13" x14ac:dyDescent="0.35">
      <c r="B21" t="s">
        <v>0</v>
      </c>
      <c r="C21" s="14">
        <f>LN(VLOOKUP($B21,'[1]Dati finali'!$B$4:$O$40,'[1]Dati finali'!$O$42,FALSE))</f>
        <v>-5.2983173665480363</v>
      </c>
      <c r="D21" s="2">
        <f>VLOOKUP($B21,'[1]Dati finali'!$B$4:$O$40,'[1]Dati finali'!C$42,FALSE)</f>
        <v>0.56714520000000002</v>
      </c>
      <c r="E21" s="6">
        <f>VLOOKUP($B21,'[1]Dati finali'!$B$4:$O$40,'[1]Dati finali'!D$42,FALSE)</f>
        <v>15545.535110560899</v>
      </c>
      <c r="F21" s="5">
        <f>VLOOKUP($B21,'[1]Dati finali'!$B$4:$O$40,'[1]Dati finali'!E$42,FALSE)</f>
        <v>7.6666666666666675E-2</v>
      </c>
      <c r="G21" s="5">
        <f>VLOOKUP($B21,'[1]Dati finali'!$B$4:$O$40,'[1]Dati finali'!F$42,FALSE)</f>
        <v>15.639457398098999</v>
      </c>
      <c r="H21" s="5">
        <f>VLOOKUP($B21,'[1]Dati finali'!$B$4:$O$40,'[1]Dati finali'!G$42,FALSE)</f>
        <v>0.71052631578947378</v>
      </c>
      <c r="I21" s="2">
        <f>VLOOKUP($B21,'[1]Dati finali'!$B$4:$O$40,'[1]Dati finali'!H$42,FALSE)</f>
        <v>0.65241799578693949</v>
      </c>
      <c r="J21" s="4">
        <f>VLOOKUP($B21,'[1]Dati finali'!$B$4:$O$40,'[1]Dati finali'!I$42,FALSE)</f>
        <v>0.81349999999999989</v>
      </c>
      <c r="K21">
        <f>VLOOKUP($B21,'[1]Dati finali'!$B$4:$O$40,'[1]Dati finali'!J$42,FALSE)</f>
        <v>40969.205896074651</v>
      </c>
      <c r="L21">
        <f>VLOOKUP($B21,'[1]Dati finali'!$B$4:$O$40,'[1]Dati finali'!K$42,FALSE)</f>
        <v>25</v>
      </c>
      <c r="M21" s="7">
        <f>VLOOKUP($B21,'[1]Dati finali'!$B$4:$O$40,'[1]Dati finali'!L$42,FALSE)</f>
        <v>5046.9707070000004</v>
      </c>
    </row>
    <row r="22" spans="2:13" x14ac:dyDescent="0.35">
      <c r="B22" t="s">
        <v>1</v>
      </c>
      <c r="C22" s="14">
        <f>LN(VLOOKUP($B22,'[1]Dati finali'!$B$4:$O$40,'[1]Dati finali'!$O$42,FALSE))</f>
        <v>-5.1159958097540823</v>
      </c>
      <c r="D22" s="2">
        <f>VLOOKUP($B22,'[1]Dati finali'!$B$4:$O$40,'[1]Dati finali'!C$42,FALSE)</f>
        <v>0.46356799999999998</v>
      </c>
      <c r="E22" s="6">
        <f>VLOOKUP($B22,'[1]Dati finali'!$B$4:$O$40,'[1]Dati finali'!D$42,FALSE)</f>
        <v>12984.333107020604</v>
      </c>
      <c r="F22" s="5">
        <f>VLOOKUP($B22,'[1]Dati finali'!$B$4:$O$40,'[1]Dati finali'!E$42,FALSE)</f>
        <v>0.129</v>
      </c>
      <c r="G22" s="5">
        <f>VLOOKUP($B22,'[1]Dati finali'!$B$4:$O$40,'[1]Dati finali'!F$42,FALSE)</f>
        <v>16.24094871907003</v>
      </c>
      <c r="H22" s="5">
        <f>VLOOKUP($B22,'[1]Dati finali'!$B$4:$O$40,'[1]Dati finali'!G$42,FALSE)</f>
        <v>0.6228070175438597</v>
      </c>
      <c r="I22" s="2">
        <f>VLOOKUP($B22,'[1]Dati finali'!$B$4:$O$40,'[1]Dati finali'!H$42,FALSE)</f>
        <v>0.14652498907518571</v>
      </c>
      <c r="J22" s="4">
        <f>VLOOKUP($B22,'[1]Dati finali'!$B$4:$O$40,'[1]Dati finali'!I$42,FALSE)</f>
        <v>0.82058000000000009</v>
      </c>
      <c r="K22">
        <f>VLOOKUP($B22,'[1]Dati finali'!$B$4:$O$40,'[1]Dati finali'!J$42,FALSE)</f>
        <v>52220.756109073707</v>
      </c>
      <c r="L22">
        <f>VLOOKUP($B22,'[1]Dati finali'!$B$4:$O$40,'[1]Dati finali'!K$42,FALSE)</f>
        <v>26</v>
      </c>
      <c r="M22" s="7">
        <f>VLOOKUP($B22,'[1]Dati finali'!$B$4:$O$40,'[1]Dati finali'!L$42,FALSE)</f>
        <v>4499.1513709999999</v>
      </c>
    </row>
    <row r="23" spans="2:13" x14ac:dyDescent="0.35">
      <c r="B23" t="s">
        <v>3</v>
      </c>
      <c r="C23" s="14">
        <f>LN(VLOOKUP($B23,'[1]Dati finali'!$B$4:$O$40,'[1]Dati finali'!$O$42,FALSE))</f>
        <v>-6.9077552789821368</v>
      </c>
      <c r="D23" s="2">
        <f>VLOOKUP($B23,'[1]Dati finali'!$B$4:$O$40,'[1]Dati finali'!C$42,FALSE)</f>
        <v>0.47744723999999999</v>
      </c>
      <c r="E23" s="6">
        <f>VLOOKUP($B23,'[1]Dati finali'!$B$4:$O$40,'[1]Dati finali'!D$42,FALSE)</f>
        <v>10496.5136719641</v>
      </c>
      <c r="F23" s="5">
        <f>VLOOKUP($B23,'[1]Dati finali'!$B$4:$O$40,'[1]Dati finali'!E$42,FALSE)</f>
        <v>9.6491228070175447E-2</v>
      </c>
      <c r="G23" s="5">
        <f>VLOOKUP($B23,'[1]Dati finali'!$B$4:$O$40,'[1]Dati finali'!F$42,FALSE)</f>
        <v>12.084542349790549</v>
      </c>
      <c r="H23" s="5">
        <f>VLOOKUP($B23,'[1]Dati finali'!$B$4:$O$40,'[1]Dati finali'!G$42,FALSE)</f>
        <v>1.0701754385964912</v>
      </c>
      <c r="I23" s="2">
        <f>VLOOKUP($B23,'[1]Dati finali'!$B$4:$O$40,'[1]Dati finali'!H$42,FALSE)</f>
        <v>2.8395721925133691E-2</v>
      </c>
      <c r="J23" s="4">
        <f>VLOOKUP($B23,'[1]Dati finali'!$B$4:$O$40,'[1]Dati finali'!I$42,FALSE)</f>
        <v>0.81503000000000003</v>
      </c>
      <c r="K23">
        <f>VLOOKUP($B23,'[1]Dati finali'!$B$4:$O$40,'[1]Dati finali'!J$42,FALSE)</f>
        <v>33627.430244398442</v>
      </c>
      <c r="L23">
        <f>VLOOKUP($B23,'[1]Dati finali'!$B$4:$O$40,'[1]Dati finali'!K$42,FALSE)</f>
        <v>80</v>
      </c>
      <c r="M23" s="7">
        <f>VLOOKUP($B23,'[1]Dati finali'!$B$4:$O$40,'[1]Dati finali'!L$42,FALSE)</f>
        <v>4166.0179909999997</v>
      </c>
    </row>
    <row r="24" spans="2:13" x14ac:dyDescent="0.35">
      <c r="B24" t="s">
        <v>14</v>
      </c>
      <c r="C24" s="14">
        <f>LN(VLOOKUP($B24,'[1]Dati finali'!$B$4:$O$40,'[1]Dati finali'!$O$42,FALSE))</f>
        <v>-4.8283137373023015</v>
      </c>
      <c r="D24" s="2">
        <f>VLOOKUP($B24,'[1]Dati finali'!$B$4:$O$40,'[1]Dati finali'!C$42,FALSE)</f>
        <v>0.28600000000000003</v>
      </c>
      <c r="E24" s="6">
        <f>VLOOKUP($B24,'[1]Dati finali'!$B$4:$O$40,'[1]Dati finali'!D$42,FALSE)</f>
        <v>7035.4829747167596</v>
      </c>
      <c r="F24" s="5">
        <f>VLOOKUP($B24,'[1]Dati finali'!$B$4:$O$40,'[1]Dati finali'!E$42,FALSE)</f>
        <v>0.30480000000000002</v>
      </c>
      <c r="G24" s="5">
        <f>VLOOKUP($B24,'[1]Dati finali'!$B$4:$O$40,'[1]Dati finali'!F$42,FALSE)</f>
        <v>9.7348931897596689</v>
      </c>
      <c r="H24" s="5">
        <f>VLOOKUP($B24,'[1]Dati finali'!$B$4:$O$40,'[1]Dati finali'!G$42,FALSE)</f>
        <v>1.2192982456140351</v>
      </c>
      <c r="I24" s="2">
        <f>VLOOKUP($B24,'[1]Dati finali'!$B$4:$O$40,'[1]Dati finali'!H$42,FALSE)</f>
        <v>0.29015868125096289</v>
      </c>
      <c r="J24" s="4">
        <f>VLOOKUP($B24,'[1]Dati finali'!$B$4:$O$40,'[1]Dati finali'!I$42,FALSE)</f>
        <v>0.77260999999999991</v>
      </c>
      <c r="K24">
        <f>VLOOKUP($B24,'[1]Dati finali'!$B$4:$O$40,'[1]Dati finali'!J$42,FALSE)</f>
        <v>44420.07979267578</v>
      </c>
      <c r="L24">
        <f>VLOOKUP($B24,'[1]Dati finali'!$B$4:$O$40,'[1]Dati finali'!K$42,FALSE)</f>
        <v>30</v>
      </c>
      <c r="M24" s="7">
        <f>VLOOKUP($B24,'[1]Dati finali'!$B$4:$O$40,'[1]Dati finali'!L$42,FALSE)</f>
        <v>5829.8341499999997</v>
      </c>
    </row>
    <row r="25" spans="2:13" x14ac:dyDescent="0.35">
      <c r="B25" t="s">
        <v>13</v>
      </c>
      <c r="C25" s="14">
        <f>LN(VLOOKUP($B25,'[1]Dati finali'!$B$4:$O$40,'[1]Dati finali'!$O$42,FALSE))</f>
        <v>-5.1159958097540823</v>
      </c>
      <c r="D25" s="2">
        <f>VLOOKUP($B25,'[1]Dati finali'!$B$4:$O$40,'[1]Dati finali'!C$42,FALSE)</f>
        <v>0.35200000000000004</v>
      </c>
      <c r="E25" s="6">
        <f>VLOOKUP($B25,'[1]Dati finali'!$B$4:$O$40,'[1]Dati finali'!D$42,FALSE)</f>
        <v>6939.5223108140935</v>
      </c>
      <c r="F25" s="5">
        <f>VLOOKUP($B25,'[1]Dati finali'!$B$4:$O$40,'[1]Dati finali'!E$42,FALSE)</f>
        <v>0.17230000000000001</v>
      </c>
      <c r="G25" s="5">
        <f>VLOOKUP($B25,'[1]Dati finali'!$B$4:$O$40,'[1]Dati finali'!F$42,FALSE)</f>
        <v>5.4832745220080632</v>
      </c>
      <c r="H25" s="5">
        <f>VLOOKUP($B25,'[1]Dati finali'!$B$4:$O$40,'[1]Dati finali'!G$42,FALSE)</f>
        <v>1.2192982456140351</v>
      </c>
      <c r="I25" s="2">
        <f>VLOOKUP($B25,'[1]Dati finali'!$B$4:$O$40,'[1]Dati finali'!H$42,FALSE)</f>
        <v>0.17483279395900755</v>
      </c>
      <c r="J25" s="4">
        <f>VLOOKUP($B25,'[1]Dati finali'!$B$4:$O$40,'[1]Dati finali'!I$42,FALSE)</f>
        <v>0.80180000000000007</v>
      </c>
      <c r="K25">
        <f>VLOOKUP($B25,'[1]Dati finali'!$B$4:$O$40,'[1]Dati finali'!J$42,FALSE)</f>
        <v>37588.058140447843</v>
      </c>
      <c r="L25">
        <f>VLOOKUP($B25,'[1]Dati finali'!$B$4:$O$40,'[1]Dati finali'!K$42,FALSE)</f>
        <v>10</v>
      </c>
      <c r="M25" s="7">
        <f>VLOOKUP($B25,'[1]Dati finali'!$B$4:$O$40,'[1]Dati finali'!L$42,FALSE)</f>
        <v>5422.6711299999997</v>
      </c>
    </row>
    <row r="26" spans="2:13" x14ac:dyDescent="0.35">
      <c r="B26" t="s">
        <v>22</v>
      </c>
      <c r="C26" s="14">
        <f>LN(VLOOKUP($B26,'[1]Dati finali'!$B$4:$O$40,'[1]Dati finali'!$O$42,FALSE))</f>
        <v>-4.4228486291941369</v>
      </c>
      <c r="D26" s="2">
        <f>VLOOKUP($B26,'[1]Dati finali'!$B$4:$O$40,'[1]Dati finali'!C$42,FALSE)</f>
        <v>0.39899999999999997</v>
      </c>
      <c r="E26" s="6">
        <f>VLOOKUP($B26,'[1]Dati finali'!$B$4:$O$40,'[1]Dati finali'!D$42,FALSE)</f>
        <v>13914.678448875555</v>
      </c>
      <c r="F26" s="5">
        <f>VLOOKUP($B26,'[1]Dati finali'!$B$4:$O$40,'[1]Dati finali'!E$42,FALSE)</f>
        <v>0.16165000000000002</v>
      </c>
      <c r="G26" s="5">
        <f>VLOOKUP($B26,'[1]Dati finali'!$B$4:$O$40,'[1]Dati finali'!F$42,FALSE)</f>
        <v>15.930448792109081</v>
      </c>
      <c r="H26" s="5">
        <f>VLOOKUP($B26,'[1]Dati finali'!$B$4:$O$40,'[1]Dati finali'!G$42,FALSE)</f>
        <v>1.0438596491228072</v>
      </c>
      <c r="I26" s="2">
        <f>VLOOKUP($B26,'[1]Dati finali'!$B$4:$O$40,'[1]Dati finali'!H$42,FALSE)</f>
        <v>0.19813043478260869</v>
      </c>
      <c r="J26" s="4">
        <f>VLOOKUP($B26,'[1]Dati finali'!$B$4:$O$40,'[1]Dati finali'!I$42,FALSE)</f>
        <v>0.90727000000000002</v>
      </c>
      <c r="K26">
        <f>VLOOKUP($B26,'[1]Dati finali'!$B$4:$O$40,'[1]Dati finali'!J$42,FALSE)</f>
        <v>91004.175298679198</v>
      </c>
      <c r="L26">
        <f>VLOOKUP($B26,'[1]Dati finali'!$B$4:$O$40,'[1]Dati finali'!K$42,FALSE)</f>
        <v>20</v>
      </c>
      <c r="M26" s="7">
        <f>VLOOKUP($B26,'[1]Dati finali'!$B$4:$O$40,'[1]Dati finali'!L$42,FALSE)</f>
        <v>5509.6559569999999</v>
      </c>
    </row>
    <row r="27" spans="2:13" x14ac:dyDescent="0.35">
      <c r="B27" t="s">
        <v>34</v>
      </c>
      <c r="C27" s="14">
        <f>LN(VLOOKUP($B27,'[1]Dati finali'!$B$4:$O$40,'[1]Dati finali'!$O$42,FALSE))</f>
        <v>-4.2686979493668789</v>
      </c>
      <c r="D27" s="2">
        <f>VLOOKUP($B27,'[1]Dati finali'!$B$4:$O$40,'[1]Dati finali'!C$42,FALSE)</f>
        <v>0.42799999999999999</v>
      </c>
      <c r="E27" s="6">
        <f>VLOOKUP($B27,'[1]Dati finali'!$B$4:$O$40,'[1]Dati finali'!D$42,FALSE)</f>
        <v>5129.5277927901998</v>
      </c>
      <c r="F27" s="5">
        <f>VLOOKUP($B27,'[1]Dati finali'!$B$4:$O$40,'[1]Dati finali'!E$42,FALSE)</f>
        <v>0.18109999999999998</v>
      </c>
      <c r="G27" s="5">
        <f>VLOOKUP($B27,'[1]Dati finali'!$B$4:$O$40,'[1]Dati finali'!F$42,FALSE)</f>
        <v>5.8128979534110581</v>
      </c>
      <c r="H27" s="5">
        <f>VLOOKUP($B27,'[1]Dati finali'!$B$4:$O$40,'[1]Dati finali'!G$42,FALSE)</f>
        <v>1.2807017543859649</v>
      </c>
      <c r="I27" s="2">
        <f>VLOOKUP($B27,'[1]Dati finali'!$B$4:$O$40,'[1]Dati finali'!H$42,FALSE)</f>
        <v>0.24521508544490278</v>
      </c>
      <c r="J27" s="4">
        <f>VLOOKUP($B27,'[1]Dati finali'!$B$4:$O$40,'[1]Dati finali'!I$42,FALSE)</f>
        <v>0.83143</v>
      </c>
      <c r="K27">
        <f>VLOOKUP($B27,'[1]Dati finali'!$B$4:$O$40,'[1]Dati finali'!J$42,FALSE)</f>
        <v>37955.073294435715</v>
      </c>
      <c r="L27">
        <f>VLOOKUP($B27,'[1]Dati finali'!$B$4:$O$40,'[1]Dati finali'!K$42,FALSE)</f>
        <v>12</v>
      </c>
      <c r="M27" s="7">
        <f>VLOOKUP($B27,'[1]Dati finali'!$B$4:$O$40,'[1]Dati finali'!L$42,FALSE)</f>
        <v>5729.8941359999999</v>
      </c>
    </row>
    <row r="28" spans="2:13" x14ac:dyDescent="0.35">
      <c r="B28" t="s">
        <v>27</v>
      </c>
      <c r="C28" s="14">
        <f>LN(VLOOKUP($B28,'[1]Dati finali'!$B$4:$O$40,'[1]Dati finali'!$O$42,FALSE))</f>
        <v>-4.5098600061837661</v>
      </c>
      <c r="D28" s="2">
        <f>VLOOKUP($B28,'[1]Dati finali'!$B$4:$O$40,'[1]Dati finali'!C$42,FALSE)</f>
        <v>0.24</v>
      </c>
      <c r="E28" s="6">
        <f>VLOOKUP($B28,'[1]Dati finali'!$B$4:$O$40,'[1]Dati finali'!D$42,FALSE)</f>
        <v>4662.6007998029436</v>
      </c>
      <c r="F28" s="5">
        <f>VLOOKUP($B28,'[1]Dati finali'!$B$4:$O$40,'[1]Dati finali'!E$42,FALSE)</f>
        <v>0.22570000000000001</v>
      </c>
      <c r="G28" s="5">
        <f>VLOOKUP($B28,'[1]Dati finali'!$B$4:$O$40,'[1]Dati finali'!F$42,FALSE)</f>
        <v>5.3113478998898884</v>
      </c>
      <c r="H28" s="5">
        <f>VLOOKUP($B28,'[1]Dati finali'!$B$4:$O$40,'[1]Dati finali'!G$42,FALSE)</f>
        <v>1.3508771929824563</v>
      </c>
      <c r="I28" s="2">
        <f>VLOOKUP($B28,'[1]Dati finali'!$B$4:$O$40,'[1]Dati finali'!H$42,FALSE)</f>
        <v>0.53502487562189049</v>
      </c>
      <c r="J28" s="4">
        <f>VLOOKUP($B28,'[1]Dati finali'!$B$4:$O$40,'[1]Dati finali'!I$42,FALSE)</f>
        <v>0.64651999999999998</v>
      </c>
      <c r="K28">
        <f>VLOOKUP($B28,'[1]Dati finali'!$B$4:$O$40,'[1]Dati finali'!J$42,FALSE)</f>
        <v>27783.081655469832</v>
      </c>
      <c r="L28">
        <f>VLOOKUP($B28,'[1]Dati finali'!$B$4:$O$40,'[1]Dati finali'!K$42,FALSE)</f>
        <v>7</v>
      </c>
      <c r="M28" s="7">
        <f>VLOOKUP($B28,'[1]Dati finali'!$B$4:$O$40,'[1]Dati finali'!L$42,FALSE)</f>
        <v>4297.4206020000001</v>
      </c>
    </row>
    <row r="29" spans="2:13" x14ac:dyDescent="0.35">
      <c r="B29" t="s">
        <v>5</v>
      </c>
      <c r="C29" s="14">
        <f>LN(VLOOKUP($B29,'[1]Dati finali'!$B$4:$O$40,'[1]Dati finali'!$O$42,FALSE))</f>
        <v>-5.2983173665480363</v>
      </c>
      <c r="D29" s="2">
        <f>VLOOKUP($B29,'[1]Dati finali'!$B$4:$O$40,'[1]Dati finali'!C$42,FALSE)</f>
        <v>0.32400000000000001</v>
      </c>
      <c r="E29" s="6">
        <f>VLOOKUP($B29,'[1]Dati finali'!$B$4:$O$40,'[1]Dati finali'!D$42,FALSE)</f>
        <v>8355.8419518213377</v>
      </c>
      <c r="F29" s="5">
        <f>VLOOKUP($B29,'[1]Dati finali'!$B$4:$O$40,'[1]Dati finali'!E$42,FALSE)</f>
        <v>0.19640000000000002</v>
      </c>
      <c r="G29" s="5">
        <f>VLOOKUP($B29,'[1]Dati finali'!$B$4:$O$40,'[1]Dati finali'!F$42,FALSE)</f>
        <v>8.0066597576565304</v>
      </c>
      <c r="H29" s="5">
        <f>VLOOKUP($B29,'[1]Dati finali'!$B$4:$O$40,'[1]Dati finali'!G$42,FALSE)</f>
        <v>1.0526315789473684</v>
      </c>
      <c r="I29" s="2">
        <f>VLOOKUP($B29,'[1]Dati finali'!$B$4:$O$40,'[1]Dati finali'!H$42,FALSE)</f>
        <v>0.74774668630338736</v>
      </c>
      <c r="J29" s="4">
        <f>VLOOKUP($B29,'[1]Dati finali'!$B$4:$O$40,'[1]Dati finali'!I$42,FALSE)</f>
        <v>0.58094000000000001</v>
      </c>
      <c r="K29">
        <f>VLOOKUP($B29,'[1]Dati finali'!$B$4:$O$40,'[1]Dati finali'!J$42,FALSE)</f>
        <v>45962.942412958422</v>
      </c>
      <c r="L29">
        <f>VLOOKUP($B29,'[1]Dati finali'!$B$4:$O$40,'[1]Dati finali'!K$42,FALSE)</f>
        <v>18</v>
      </c>
      <c r="M29" s="7">
        <f>VLOOKUP($B29,'[1]Dati finali'!$B$4:$O$40,'[1]Dati finali'!L$42,FALSE)</f>
        <v>5352.3429720000004</v>
      </c>
    </row>
    <row r="30" spans="2:13" x14ac:dyDescent="0.35">
      <c r="B30" t="s">
        <v>2</v>
      </c>
      <c r="C30" s="14">
        <f>LN(VLOOKUP($B30,'[1]Dati finali'!$B$4:$O$40,'[1]Dati finali'!$O$42,FALSE))</f>
        <v>-5.521460917862246</v>
      </c>
      <c r="D30" s="2">
        <f>VLOOKUP($B30,'[1]Dati finali'!$B$4:$O$40,'[1]Dati finali'!C$42,FALSE)</f>
        <v>9.6811743000000006E-2</v>
      </c>
      <c r="E30" s="6">
        <f>VLOOKUP($B30,'[1]Dati finali'!$B$4:$O$40,'[1]Dati finali'!D$42,FALSE)</f>
        <v>3927.0444999890051</v>
      </c>
      <c r="F30" s="5">
        <f>VLOOKUP($B30,'[1]Dati finali'!$B$4:$O$40,'[1]Dati finali'!E$42,FALSE)</f>
        <v>6.8241469816272965E-2</v>
      </c>
      <c r="G30" s="5">
        <f>VLOOKUP($B30,'[1]Dati finali'!$B$4:$O$40,'[1]Dati finali'!F$42,FALSE)</f>
        <v>6.9802288506269496</v>
      </c>
      <c r="H30" s="5">
        <f>VLOOKUP($B30,'[1]Dati finali'!$B$4:$O$40,'[1]Dati finali'!G$42,FALSE)</f>
        <v>0.8421052631578948</v>
      </c>
      <c r="I30" s="2">
        <f>VLOOKUP($B30,'[1]Dati finali'!$B$4:$O$40,'[1]Dati finali'!H$42,FALSE)</f>
        <v>0.24825304897932565</v>
      </c>
      <c r="J30" s="4">
        <f>VLOOKUP($B30,'[1]Dati finali'!$B$4:$O$40,'[1]Dati finali'!I$42,FALSE)</f>
        <v>0.5796</v>
      </c>
      <c r="K30">
        <f>VLOOKUP($B30,'[1]Dati finali'!$B$4:$O$40,'[1]Dati finali'!J$42,FALSE)</f>
        <v>14742.756017137894</v>
      </c>
      <c r="L30">
        <f>VLOOKUP($B30,'[1]Dati finali'!$B$4:$O$40,'[1]Dati finali'!K$42,FALSE)</f>
        <v>109</v>
      </c>
      <c r="M30" s="7">
        <f>VLOOKUP($B30,'[1]Dati finali'!$B$4:$O$40,'[1]Dati finali'!L$42,FALSE)</f>
        <v>4432.5246950000001</v>
      </c>
    </row>
    <row r="31" spans="2:13" x14ac:dyDescent="0.35">
      <c r="B31" t="s">
        <v>24</v>
      </c>
      <c r="C31" s="14">
        <f>LN(VLOOKUP($B31,'[1]Dati finali'!$B$4:$O$40,'[1]Dati finali'!$O$42,FALSE))</f>
        <v>-5.8091429903140277</v>
      </c>
      <c r="D31" s="2">
        <f>VLOOKUP($B31,'[1]Dati finali'!$B$4:$O$40,'[1]Dati finali'!C$42,FALSE)</f>
        <v>0.37200000000000005</v>
      </c>
      <c r="E31" s="6">
        <f>VLOOKUP($B31,'[1]Dati finali'!$B$4:$O$40,'[1]Dati finali'!D$42,FALSE)</f>
        <v>6712.7747582450002</v>
      </c>
      <c r="F31" s="5">
        <f>VLOOKUP($B31,'[1]Dati finali'!$B$4:$O$40,'[1]Dati finali'!E$42,FALSE)</f>
        <v>0.15589999999999998</v>
      </c>
      <c r="G31" s="5">
        <f>VLOOKUP($B31,'[1]Dati finali'!$B$4:$O$40,'[1]Dati finali'!F$42,FALSE)</f>
        <v>9.6294022671366832</v>
      </c>
      <c r="H31" s="5">
        <f>VLOOKUP($B31,'[1]Dati finali'!$B$4:$O$40,'[1]Dati finali'!G$42,FALSE)</f>
        <v>1.4736842105263159</v>
      </c>
      <c r="I31" s="2">
        <f>VLOOKUP($B31,'[1]Dati finali'!$B$4:$O$40,'[1]Dati finali'!H$42,FALSE)</f>
        <v>0.12103298611111112</v>
      </c>
      <c r="J31" s="4">
        <f>VLOOKUP($B31,'[1]Dati finali'!$B$4:$O$40,'[1]Dati finali'!I$42,FALSE)</f>
        <v>0.91076999999999997</v>
      </c>
      <c r="K31">
        <f>VLOOKUP($B31,'[1]Dati finali'!$B$4:$O$40,'[1]Dati finali'!J$42,FALSE)</f>
        <v>46055.498481981653</v>
      </c>
      <c r="L31">
        <f>VLOOKUP($B31,'[1]Dati finali'!$B$4:$O$40,'[1]Dati finali'!K$42,FALSE)</f>
        <v>36</v>
      </c>
      <c r="M31" s="7">
        <f>VLOOKUP($B31,'[1]Dati finali'!$B$4:$O$40,'[1]Dati finali'!L$42,FALSE)</f>
        <v>5816.8789630000001</v>
      </c>
    </row>
    <row r="32" spans="2:13" x14ac:dyDescent="0.35">
      <c r="B32" t="s">
        <v>12</v>
      </c>
      <c r="C32" s="14">
        <f>LN(VLOOKUP($B32,'[1]Dati finali'!$B$4:$O$40,'[1]Dati finali'!$O$42,FALSE))</f>
        <v>-3.8167128256238212</v>
      </c>
      <c r="D32" s="2">
        <f>VLOOKUP($B32,'[1]Dati finali'!$B$4:$O$40,'[1]Dati finali'!C$42,FALSE)</f>
        <v>0.43700000000000006</v>
      </c>
      <c r="E32" s="6">
        <f>VLOOKUP($B32,'[1]Dati finali'!$B$4:$O$40,'[1]Dati finali'!D$42,FALSE)</f>
        <v>15249.989380230236</v>
      </c>
      <c r="F32" s="5">
        <f>VLOOKUP($B32,'[1]Dati finali'!$B$4:$O$40,'[1]Dati finali'!E$42,FALSE)</f>
        <v>0.15899999999999997</v>
      </c>
      <c r="G32" s="5">
        <f>VLOOKUP($B32,'[1]Dati finali'!$B$4:$O$40,'[1]Dati finali'!F$42,FALSE)</f>
        <v>8.3204921177477473</v>
      </c>
      <c r="H32" s="5">
        <f>VLOOKUP($B32,'[1]Dati finali'!$B$4:$O$40,'[1]Dati finali'!G$42,FALSE)</f>
        <v>1.2719298245614037</v>
      </c>
      <c r="I32" s="2">
        <f>VLOOKUP($B32,'[1]Dati finali'!$B$4:$O$40,'[1]Dati finali'!H$42,FALSE)</f>
        <v>0.4419622093023256</v>
      </c>
      <c r="J32" s="4">
        <f>VLOOKUP($B32,'[1]Dati finali'!$B$4:$O$40,'[1]Dati finali'!I$42,FALSE)</f>
        <v>0.85325000000000006</v>
      </c>
      <c r="K32">
        <f>VLOOKUP($B32,'[1]Dati finali'!$B$4:$O$40,'[1]Dati finali'!J$42,FALSE)</f>
        <v>39356.000800448739</v>
      </c>
      <c r="L32">
        <f>VLOOKUP($B32,'[1]Dati finali'!$B$4:$O$40,'[1]Dati finali'!K$42,FALSE)</f>
        <v>1</v>
      </c>
      <c r="M32" s="7">
        <f>VLOOKUP($B32,'[1]Dati finali'!$B$4:$O$40,'[1]Dati finali'!L$42,FALSE)</f>
        <v>6690.428715</v>
      </c>
    </row>
    <row r="33" spans="2:13" x14ac:dyDescent="0.35">
      <c r="B33" t="s">
        <v>33</v>
      </c>
      <c r="C33" s="14">
        <f>LN(VLOOKUP($B33,'[1]Dati finali'!$B$4:$O$40,'[1]Dati finali'!$O$42,FALSE))</f>
        <v>-4.4228486291941369</v>
      </c>
      <c r="D33" s="2">
        <f>VLOOKUP($B33,'[1]Dati finali'!$B$4:$O$40,'[1]Dati finali'!C$42,FALSE)</f>
        <v>0.42599999999999999</v>
      </c>
      <c r="E33" s="6">
        <f>VLOOKUP($B33,'[1]Dati finali'!$B$4:$O$40,'[1]Dati finali'!D$42,FALSE)</f>
        <v>7520.1660249450188</v>
      </c>
      <c r="F33" s="5">
        <f>VLOOKUP($B33,'[1]Dati finali'!$B$4:$O$40,'[1]Dati finali'!E$42,FALSE)</f>
        <v>0.17543859649122809</v>
      </c>
      <c r="G33" s="5">
        <f>VLOOKUP($B33,'[1]Dati finali'!$B$4:$O$40,'[1]Dati finali'!F$42,FALSE)</f>
        <v>4.7279349174522656</v>
      </c>
      <c r="H33" s="5">
        <f>VLOOKUP($B33,'[1]Dati finali'!$B$4:$O$40,'[1]Dati finali'!G$42,FALSE)</f>
        <v>1.2719298245614037</v>
      </c>
      <c r="I33" s="2">
        <f>VLOOKUP($B33,'[1]Dati finali'!$B$4:$O$40,'[1]Dati finali'!H$42,FALSE)</f>
        <v>0.56096439169139467</v>
      </c>
      <c r="J33" s="4">
        <f>VLOOKUP($B33,'[1]Dati finali'!$B$4:$O$40,'[1]Dati finali'!I$42,FALSE)</f>
        <v>0.73760999999999999</v>
      </c>
      <c r="K33">
        <f>VLOOKUP($B33,'[1]Dati finali'!$B$4:$O$40,'[1]Dati finali'!J$42,FALSE)</f>
        <v>56765.024125018397</v>
      </c>
      <c r="L33">
        <f>VLOOKUP($B33,'[1]Dati finali'!$B$4:$O$40,'[1]Dati finali'!K$42,FALSE)</f>
        <v>16</v>
      </c>
      <c r="M33" s="7">
        <f>VLOOKUP($B33,'[1]Dati finali'!$B$4:$O$40,'[1]Dati finali'!L$42,FALSE)</f>
        <v>5213.5373970000001</v>
      </c>
    </row>
    <row r="34" spans="2:13" x14ac:dyDescent="0.35">
      <c r="B34" t="s">
        <v>10</v>
      </c>
      <c r="C34" s="14">
        <f>LN(VLOOKUP($B34,'[1]Dati finali'!$B$4:$O$40,'[1]Dati finali'!$O$42,FALSE))</f>
        <v>-5.8091429903140277</v>
      </c>
      <c r="D34" s="2">
        <f>VLOOKUP($B34,'[1]Dati finali'!$B$4:$O$40,'[1]Dati finali'!C$42,FALSE)</f>
        <v>0.39100000000000001</v>
      </c>
      <c r="E34" s="6">
        <f>VLOOKUP($B34,'[1]Dati finali'!$B$4:$O$40,'[1]Dati finali'!D$42,FALSE)</f>
        <v>5858.8015362874821</v>
      </c>
      <c r="F34" s="5">
        <f>VLOOKUP($B34,'[1]Dati finali'!$B$4:$O$40,'[1]Dati finali'!E$42,FALSE)</f>
        <v>0.30295</v>
      </c>
      <c r="G34" s="5">
        <f>VLOOKUP($B34,'[1]Dati finali'!$B$4:$O$40,'[1]Dati finali'!F$42,FALSE)</f>
        <v>6.0259514566103967</v>
      </c>
      <c r="H34" s="5">
        <f>VLOOKUP($B34,'[1]Dati finali'!$B$4:$O$40,'[1]Dati finali'!G$42,FALSE)</f>
        <v>1.3596491228070178</v>
      </c>
      <c r="I34" s="2">
        <f>VLOOKUP($B34,'[1]Dati finali'!$B$4:$O$40,'[1]Dati finali'!H$42,FALSE)</f>
        <v>0.60297712418300653</v>
      </c>
      <c r="J34" s="4">
        <f>VLOOKUP($B34,'[1]Dati finali'!$B$4:$O$40,'[1]Dati finali'!I$42,FALSE)</f>
        <v>0.87757000000000007</v>
      </c>
      <c r="K34">
        <f>VLOOKUP($B34,'[1]Dati finali'!$B$4:$O$40,'[1]Dati finali'!J$42,FALSE)</f>
        <v>45056.267280748551</v>
      </c>
      <c r="L34">
        <f>VLOOKUP($B34,'[1]Dati finali'!$B$4:$O$40,'[1]Dati finali'!K$42,FALSE)</f>
        <v>4</v>
      </c>
      <c r="M34" s="7">
        <f>VLOOKUP($B34,'[1]Dati finali'!$B$4:$O$40,'[1]Dati finali'!L$42,FALSE)</f>
        <v>6183.3256810000003</v>
      </c>
    </row>
    <row r="35" spans="2:13" x14ac:dyDescent="0.35">
      <c r="B35" t="s">
        <v>32</v>
      </c>
      <c r="C35" s="14">
        <f>LN(VLOOKUP($B35,'[1]Dati finali'!$B$4:$O$40,'[1]Dati finali'!$O$42,FALSE))</f>
        <v>-3.1700856606987688</v>
      </c>
      <c r="D35" s="2">
        <f>VLOOKUP($B35,'[1]Dati finali'!$B$4:$O$40,'[1]Dati finali'!C$42,FALSE)</f>
        <v>0.41899999999999998</v>
      </c>
      <c r="E35" s="6">
        <f>VLOOKUP($B35,'[1]Dati finali'!$B$4:$O$40,'[1]Dati finali'!D$42,FALSE)</f>
        <v>13480.14822439102</v>
      </c>
      <c r="F35" s="5">
        <f>VLOOKUP($B35,'[1]Dati finali'!$B$4:$O$40,'[1]Dati finali'!E$42,FALSE)</f>
        <v>0.19645000000000001</v>
      </c>
      <c r="G35" s="5">
        <f>VLOOKUP($B35,'[1]Dati finali'!$B$4:$O$40,'[1]Dati finali'!F$42,FALSE)</f>
        <v>4.1875443523117086</v>
      </c>
      <c r="H35" s="5">
        <f>VLOOKUP($B35,'[1]Dati finali'!$B$4:$O$40,'[1]Dati finali'!G$42,FALSE)</f>
        <v>1.2456140350877194</v>
      </c>
      <c r="I35" s="2">
        <f>VLOOKUP($B35,'[1]Dati finali'!$B$4:$O$40,'[1]Dati finali'!H$42,FALSE)</f>
        <v>0.57096156310057655</v>
      </c>
      <c r="J35" s="4">
        <f>VLOOKUP($B35,'[1]Dati finali'!$B$4:$O$40,'[1]Dati finali'!I$42,FALSE)</f>
        <v>0.87146000000000001</v>
      </c>
      <c r="K35">
        <f>VLOOKUP($B35,'[1]Dati finali'!$B$4:$O$40,'[1]Dati finali'!J$42,FALSE)</f>
        <v>44042.249785595603</v>
      </c>
      <c r="L35">
        <f>VLOOKUP($B35,'[1]Dati finali'!$B$4:$O$40,'[1]Dati finali'!K$42,FALSE)</f>
        <v>3</v>
      </c>
      <c r="M35" s="7">
        <f>VLOOKUP($B35,'[1]Dati finali'!$B$4:$O$40,'[1]Dati finali'!L$42,FALSE)</f>
        <v>6588.63796</v>
      </c>
    </row>
    <row r="36" spans="2:13" x14ac:dyDescent="0.35">
      <c r="B36" t="s">
        <v>17</v>
      </c>
      <c r="C36" s="14">
        <f>LN(VLOOKUP($B36,'[1]Dati finali'!$B$4:$O$40,'[1]Dati finali'!$O$42,FALSE))</f>
        <v>-2.3025850929940455</v>
      </c>
      <c r="D36" s="2">
        <f>VLOOKUP($B36,'[1]Dati finali'!$B$4:$O$40,'[1]Dati finali'!C$42,FALSE)</f>
        <v>0.42499999999999999</v>
      </c>
      <c r="E36" s="6">
        <f>VLOOKUP($B36,'[1]Dati finali'!$B$4:$O$40,'[1]Dati finali'!D$42,FALSE)</f>
        <v>53832.479091958725</v>
      </c>
      <c r="F36" s="5">
        <f>VLOOKUP($B36,'[1]Dati finali'!$B$4:$O$40,'[1]Dati finali'!E$42,FALSE)</f>
        <v>0.15579999999999999</v>
      </c>
      <c r="G36" s="5">
        <f>VLOOKUP($B36,'[1]Dati finali'!$B$4:$O$40,'[1]Dati finali'!F$42,FALSE)</f>
        <v>10.38728453100515</v>
      </c>
      <c r="H36" s="5">
        <f>VLOOKUP($B36,'[1]Dati finali'!$B$4:$O$40,'[1]Dati finali'!G$42,FALSE)</f>
        <v>1.4824561403508774</v>
      </c>
      <c r="I36" s="2">
        <f>VLOOKUP($B36,'[1]Dati finali'!$B$4:$O$40,'[1]Dati finali'!H$42,FALSE)</f>
        <v>0.99986000000000008</v>
      </c>
      <c r="J36" s="4">
        <f>VLOOKUP($B36,'[1]Dati finali'!$B$4:$O$40,'[1]Dati finali'!I$42,FALSE)</f>
        <v>0.93772999999999995</v>
      </c>
      <c r="K36">
        <f>VLOOKUP($B36,'[1]Dati finali'!$B$4:$O$40,'[1]Dati finali'!J$42,FALSE)</f>
        <v>46625.174468334641</v>
      </c>
      <c r="L36">
        <f>VLOOKUP($B36,'[1]Dati finali'!$B$4:$O$40,'[1]Dati finali'!K$42,FALSE)</f>
        <v>2</v>
      </c>
      <c r="M36" s="7">
        <f>VLOOKUP($B36,'[1]Dati finali'!$B$4:$O$40,'[1]Dati finali'!L$42,FALSE)</f>
        <v>7125.3528500000002</v>
      </c>
    </row>
    <row r="37" spans="2:13" x14ac:dyDescent="0.35">
      <c r="B37" t="s">
        <v>25</v>
      </c>
      <c r="C37" s="14">
        <f>LN(VLOOKUP($B37,'[1]Dati finali'!$B$4:$O$40,'[1]Dati finali'!$O$42,FALSE))</f>
        <v>-1.6928195213731514</v>
      </c>
      <c r="D37" s="2">
        <f>VLOOKUP($B37,'[1]Dati finali'!$B$4:$O$40,'[1]Dati finali'!C$42,FALSE)</f>
        <v>0.43200000000000005</v>
      </c>
      <c r="E37" s="6">
        <f>VLOOKUP($B37,'[1]Dati finali'!$B$4:$O$40,'[1]Dati finali'!D$42,FALSE)</f>
        <v>22999.93459512827</v>
      </c>
      <c r="F37" s="5">
        <f>VLOOKUP($B37,'[1]Dati finali'!$B$4:$O$40,'[1]Dati finali'!E$42,FALSE)</f>
        <v>0.16239999999999999</v>
      </c>
      <c r="G37" s="5">
        <f>VLOOKUP($B37,'[1]Dati finali'!$B$4:$O$40,'[1]Dati finali'!F$42,FALSE)</f>
        <v>8.4423499679476492</v>
      </c>
      <c r="H37" s="5">
        <f>VLOOKUP($B37,'[1]Dati finali'!$B$4:$O$40,'[1]Dati finali'!G$42,FALSE)</f>
        <v>1.56140350877193</v>
      </c>
      <c r="I37" s="2">
        <f>VLOOKUP($B37,'[1]Dati finali'!$B$4:$O$40,'[1]Dati finali'!H$42,FALSE)</f>
        <v>0.97569731543624161</v>
      </c>
      <c r="J37" s="4">
        <f>VLOOKUP($B37,'[1]Dati finali'!$B$4:$O$40,'[1]Dati finali'!I$42,FALSE)</f>
        <v>0.81870999999999994</v>
      </c>
      <c r="K37">
        <f>VLOOKUP($B37,'[1]Dati finali'!$B$4:$O$40,'[1]Dati finali'!J$42,FALSE)</f>
        <v>53872.17663996949</v>
      </c>
      <c r="L37">
        <f>VLOOKUP($B37,'[1]Dati finali'!$B$4:$O$40,'[1]Dati finali'!K$42,FALSE)</f>
        <v>17</v>
      </c>
      <c r="M37" s="7">
        <f>VLOOKUP($B37,'[1]Dati finali'!$B$4:$O$40,'[1]Dati finali'!L$42,FALSE)</f>
        <v>6653.4138949999997</v>
      </c>
    </row>
    <row r="41" spans="2:13" x14ac:dyDescent="0.35">
      <c r="B41" t="s">
        <v>46</v>
      </c>
    </row>
    <row r="42" spans="2:13" ht="15" thickBot="1" x14ac:dyDescent="0.4"/>
    <row r="43" spans="2:13" x14ac:dyDescent="0.35">
      <c r="B43" s="10" t="s">
        <v>47</v>
      </c>
      <c r="C43" s="10"/>
    </row>
    <row r="44" spans="2:13" x14ac:dyDescent="0.35">
      <c r="B44" t="s">
        <v>48</v>
      </c>
      <c r="C44">
        <v>0.81214505502405321</v>
      </c>
    </row>
    <row r="45" spans="2:13" x14ac:dyDescent="0.35">
      <c r="B45" t="s">
        <v>49</v>
      </c>
      <c r="C45">
        <v>0.65957959040002245</v>
      </c>
    </row>
    <row r="46" spans="2:13" x14ac:dyDescent="0.35">
      <c r="B46" t="s">
        <v>50</v>
      </c>
      <c r="C46">
        <v>0.5115707166609017</v>
      </c>
    </row>
    <row r="47" spans="2:13" x14ac:dyDescent="0.35">
      <c r="B47" t="s">
        <v>51</v>
      </c>
      <c r="C47">
        <v>0.92709902670275879</v>
      </c>
    </row>
    <row r="48" spans="2:13" ht="15" thickBot="1" x14ac:dyDescent="0.4">
      <c r="B48" s="8" t="s">
        <v>52</v>
      </c>
      <c r="C48" s="8">
        <v>34</v>
      </c>
    </row>
    <row r="50" spans="2:10" ht="15" thickBot="1" x14ac:dyDescent="0.4">
      <c r="B50" t="s">
        <v>53</v>
      </c>
    </row>
    <row r="51" spans="2:10" x14ac:dyDescent="0.35">
      <c r="B51" s="9"/>
      <c r="C51" s="9" t="s">
        <v>58</v>
      </c>
      <c r="D51" s="9" t="s">
        <v>59</v>
      </c>
      <c r="E51" s="9" t="s">
        <v>60</v>
      </c>
      <c r="F51" s="9" t="s">
        <v>61</v>
      </c>
      <c r="G51" s="9" t="s">
        <v>62</v>
      </c>
    </row>
    <row r="52" spans="2:10" x14ac:dyDescent="0.35">
      <c r="B52" t="s">
        <v>54</v>
      </c>
      <c r="C52">
        <v>10</v>
      </c>
      <c r="D52">
        <v>38.302904267441548</v>
      </c>
      <c r="E52">
        <v>3.8302904267441549</v>
      </c>
      <c r="F52">
        <v>4.4563516614726248</v>
      </c>
      <c r="G52">
        <v>1.4719038865172035E-3</v>
      </c>
    </row>
    <row r="53" spans="2:10" x14ac:dyDescent="0.35">
      <c r="B53" t="s">
        <v>55</v>
      </c>
      <c r="C53">
        <v>23</v>
      </c>
      <c r="D53">
        <v>19.768789922203659</v>
      </c>
      <c r="E53">
        <v>0.85951260531320262</v>
      </c>
    </row>
    <row r="54" spans="2:10" ht="15" thickBot="1" x14ac:dyDescent="0.4">
      <c r="B54" s="8" t="s">
        <v>56</v>
      </c>
      <c r="C54" s="8">
        <v>33</v>
      </c>
      <c r="D54" s="8">
        <v>58.071694189645207</v>
      </c>
      <c r="E54" s="8"/>
      <c r="F54" s="8"/>
      <c r="G54" s="8"/>
    </row>
    <row r="55" spans="2:10" ht="15" thickBot="1" x14ac:dyDescent="0.4"/>
    <row r="56" spans="2:10" x14ac:dyDescent="0.35">
      <c r="B56" s="9"/>
      <c r="C56" s="9" t="s">
        <v>63</v>
      </c>
      <c r="D56" s="9" t="s">
        <v>51</v>
      </c>
      <c r="E56" s="9" t="s">
        <v>64</v>
      </c>
      <c r="F56" s="9" t="s">
        <v>65</v>
      </c>
      <c r="G56" s="9" t="s">
        <v>66</v>
      </c>
      <c r="H56" s="9" t="s">
        <v>67</v>
      </c>
      <c r="I56" s="9" t="s">
        <v>68</v>
      </c>
      <c r="J56" s="9" t="s">
        <v>69</v>
      </c>
    </row>
    <row r="57" spans="2:10" x14ac:dyDescent="0.35">
      <c r="B57" t="s">
        <v>57</v>
      </c>
      <c r="C57">
        <v>-8.9403152471577556</v>
      </c>
      <c r="D57">
        <v>2.075003433747574</v>
      </c>
      <c r="E57">
        <v>-4.3085785313670728</v>
      </c>
      <c r="F57">
        <v>2.609332809685732E-4</v>
      </c>
      <c r="G57">
        <v>-13.232786892025334</v>
      </c>
      <c r="H57">
        <v>-4.6478436022901777</v>
      </c>
      <c r="I57">
        <v>-13.232786892025334</v>
      </c>
      <c r="J57">
        <v>-4.6478436022901777</v>
      </c>
    </row>
    <row r="58" spans="2:10" x14ac:dyDescent="0.35">
      <c r="B58" t="s">
        <v>35</v>
      </c>
      <c r="C58">
        <v>-1.7828233951721728E-2</v>
      </c>
      <c r="D58">
        <v>2.2977859381121264</v>
      </c>
      <c r="E58">
        <v>-7.7588750353174774E-3</v>
      </c>
      <c r="F58">
        <v>0.99387628227526625</v>
      </c>
      <c r="G58">
        <v>-4.7711606019412462</v>
      </c>
      <c r="H58">
        <v>4.7355041340378028</v>
      </c>
      <c r="I58">
        <v>-4.7711606019412462</v>
      </c>
      <c r="J58">
        <v>4.7355041340378028</v>
      </c>
    </row>
    <row r="59" spans="2:10" x14ac:dyDescent="0.35">
      <c r="B59" t="s">
        <v>36</v>
      </c>
      <c r="C59">
        <v>6.1246116565045013E-5</v>
      </c>
      <c r="D59">
        <v>3.3025103546214615E-5</v>
      </c>
      <c r="E59">
        <v>1.8545321585241519</v>
      </c>
      <c r="F59" s="11">
        <v>7.6529192952151631E-2</v>
      </c>
      <c r="G59">
        <v>-7.071515220708979E-6</v>
      </c>
      <c r="H59">
        <v>1.2956374835079899E-4</v>
      </c>
      <c r="I59">
        <v>-7.071515220708979E-6</v>
      </c>
      <c r="J59">
        <v>1.2956374835079899E-4</v>
      </c>
    </row>
    <row r="60" spans="2:10" x14ac:dyDescent="0.35">
      <c r="B60" t="s">
        <v>37</v>
      </c>
      <c r="C60">
        <v>1.5133203905188009</v>
      </c>
      <c r="D60">
        <v>3.885694789775902</v>
      </c>
      <c r="E60">
        <v>0.3894594074914664</v>
      </c>
      <c r="F60">
        <v>0.70051909620704045</v>
      </c>
      <c r="G60">
        <v>-6.5248517081167661</v>
      </c>
      <c r="H60">
        <v>9.5514924891543682</v>
      </c>
      <c r="I60">
        <v>-6.5248517081167661</v>
      </c>
      <c r="J60">
        <v>9.5514924891543682</v>
      </c>
    </row>
    <row r="61" spans="2:10" x14ac:dyDescent="0.35">
      <c r="B61" t="s">
        <v>38</v>
      </c>
      <c r="C61">
        <v>-9.765520385458637E-2</v>
      </c>
      <c r="D61">
        <v>7.8245478154531992E-2</v>
      </c>
      <c r="E61">
        <v>-1.2480619475763299</v>
      </c>
      <c r="F61">
        <v>0.2245651762905147</v>
      </c>
      <c r="G61">
        <v>-0.25951830771983642</v>
      </c>
      <c r="H61">
        <v>6.4207900010663677E-2</v>
      </c>
      <c r="I61">
        <v>-0.25951830771983642</v>
      </c>
      <c r="J61">
        <v>6.4207900010663677E-2</v>
      </c>
    </row>
    <row r="62" spans="2:10" x14ac:dyDescent="0.35">
      <c r="B62" t="s">
        <v>39</v>
      </c>
      <c r="C62">
        <v>-6.659648329057187E-2</v>
      </c>
      <c r="D62">
        <v>1.1947304169501143</v>
      </c>
      <c r="E62">
        <v>-5.5741849663941877E-2</v>
      </c>
      <c r="F62">
        <v>0.95602886181437485</v>
      </c>
      <c r="G62">
        <v>-2.538084652713549</v>
      </c>
      <c r="H62">
        <v>2.4048916861324057</v>
      </c>
      <c r="I62">
        <v>-2.538084652713549</v>
      </c>
      <c r="J62">
        <v>2.4048916861324057</v>
      </c>
    </row>
    <row r="63" spans="2:10" x14ac:dyDescent="0.35">
      <c r="B63" t="s">
        <v>40</v>
      </c>
      <c r="C63">
        <v>1.2564170005009994</v>
      </c>
      <c r="D63">
        <v>1.0524022993126159</v>
      </c>
      <c r="E63">
        <v>1.1938561910418071</v>
      </c>
      <c r="F63">
        <v>0.24470277240825833</v>
      </c>
      <c r="G63">
        <v>-0.92064302519454944</v>
      </c>
      <c r="H63">
        <v>3.4334770261965479</v>
      </c>
      <c r="I63">
        <v>-0.92064302519454944</v>
      </c>
      <c r="J63">
        <v>3.4334770261965479</v>
      </c>
    </row>
    <row r="64" spans="2:10" x14ac:dyDescent="0.35">
      <c r="B64" t="s">
        <v>41</v>
      </c>
      <c r="C64">
        <v>3.2720807895234416</v>
      </c>
      <c r="D64">
        <v>2.0456808576388705</v>
      </c>
      <c r="E64">
        <v>1.5995069696746758</v>
      </c>
      <c r="F64">
        <v>0.1233560461822328</v>
      </c>
      <c r="G64">
        <v>-0.95973248511977483</v>
      </c>
      <c r="H64">
        <v>7.5038940641666585</v>
      </c>
      <c r="I64">
        <v>-0.95973248511977483</v>
      </c>
      <c r="J64">
        <v>7.5038940641666585</v>
      </c>
    </row>
    <row r="65" spans="2:10" x14ac:dyDescent="0.35">
      <c r="B65" t="s">
        <v>42</v>
      </c>
      <c r="C65">
        <v>2.1615216512795833E-5</v>
      </c>
      <c r="D65">
        <v>1.5740033153048058E-5</v>
      </c>
      <c r="E65">
        <v>1.3732637220405122</v>
      </c>
      <c r="F65">
        <v>0.18291068670112376</v>
      </c>
      <c r="G65">
        <v>-1.0945522857505174E-5</v>
      </c>
      <c r="H65">
        <v>5.417595588309684E-5</v>
      </c>
      <c r="I65">
        <v>-1.0945522857505174E-5</v>
      </c>
      <c r="J65">
        <v>5.417595588309684E-5</v>
      </c>
    </row>
    <row r="66" spans="2:10" x14ac:dyDescent="0.35">
      <c r="B66" t="s">
        <v>43</v>
      </c>
      <c r="C66">
        <v>3.8940759961845323E-3</v>
      </c>
      <c r="D66">
        <v>9.9428303041445079E-3</v>
      </c>
      <c r="E66">
        <v>0.39164663149901591</v>
      </c>
      <c r="F66">
        <v>0.69892444269393916</v>
      </c>
      <c r="G66">
        <v>-1.6674235581589154E-2</v>
      </c>
      <c r="H66">
        <v>2.4462387573958216E-2</v>
      </c>
      <c r="I66">
        <v>-1.6674235581589154E-2</v>
      </c>
      <c r="J66">
        <v>2.4462387573958216E-2</v>
      </c>
    </row>
    <row r="67" spans="2:10" ht="15" thickBot="1" x14ac:dyDescent="0.4">
      <c r="B67" s="8" t="s">
        <v>45</v>
      </c>
      <c r="C67" s="8">
        <v>-3.0970322676855806E-5</v>
      </c>
      <c r="D67" s="8">
        <v>2.4115948978752427E-4</v>
      </c>
      <c r="E67" s="8">
        <v>-0.1284225750524787</v>
      </c>
      <c r="F67" s="8">
        <v>0.89893090816922827</v>
      </c>
      <c r="G67" s="8">
        <v>-5.2984673655059281E-4</v>
      </c>
      <c r="H67" s="8">
        <v>4.6790609119688124E-4</v>
      </c>
      <c r="I67" s="8">
        <v>-5.2984673655059281E-4</v>
      </c>
      <c r="J67" s="8">
        <v>4.6790609119688124E-4</v>
      </c>
    </row>
    <row r="71" spans="2:10" x14ac:dyDescent="0.35">
      <c r="B71" t="s">
        <v>70</v>
      </c>
    </row>
    <row r="72" spans="2:10" ht="15" thickBot="1" x14ac:dyDescent="0.4"/>
    <row r="73" spans="2:10" x14ac:dyDescent="0.35">
      <c r="B73" s="9" t="s">
        <v>71</v>
      </c>
      <c r="C73" s="9" t="s">
        <v>77</v>
      </c>
      <c r="D73" s="9" t="s">
        <v>73</v>
      </c>
    </row>
    <row r="74" spans="2:10" x14ac:dyDescent="0.35">
      <c r="B74">
        <v>1</v>
      </c>
      <c r="C74">
        <v>-6.2265630539290386</v>
      </c>
      <c r="D74">
        <v>-0.68119222505309818</v>
      </c>
    </row>
    <row r="75" spans="2:10" x14ac:dyDescent="0.35">
      <c r="B75">
        <v>2</v>
      </c>
      <c r="C75">
        <v>-7.0546474967800874</v>
      </c>
      <c r="D75">
        <v>0.14689221779795059</v>
      </c>
    </row>
    <row r="76" spans="2:10" x14ac:dyDescent="0.35">
      <c r="B76">
        <v>3</v>
      </c>
      <c r="C76">
        <v>-5.7072117735548904</v>
      </c>
      <c r="D76">
        <v>-0.50739632486730102</v>
      </c>
    </row>
    <row r="77" spans="2:10" x14ac:dyDescent="0.35">
      <c r="B77">
        <v>4</v>
      </c>
      <c r="C77">
        <v>-5.5174431342253616</v>
      </c>
      <c r="D77">
        <v>-1.3903121447567752</v>
      </c>
    </row>
    <row r="78" spans="2:10" x14ac:dyDescent="0.35">
      <c r="B78">
        <v>5</v>
      </c>
      <c r="C78">
        <v>-6.7211808528025072</v>
      </c>
      <c r="D78">
        <v>-0.1865744261796296</v>
      </c>
    </row>
    <row r="79" spans="2:10" x14ac:dyDescent="0.35">
      <c r="B79">
        <v>6</v>
      </c>
      <c r="C79">
        <v>-5.7189690717649686</v>
      </c>
      <c r="D79">
        <v>-1.1887862072171682</v>
      </c>
    </row>
    <row r="80" spans="2:10" x14ac:dyDescent="0.35">
      <c r="B80">
        <v>7</v>
      </c>
      <c r="C80">
        <v>-6.2914247685359861</v>
      </c>
      <c r="D80">
        <v>-0.61633051044615073</v>
      </c>
    </row>
    <row r="81" spans="2:4" x14ac:dyDescent="0.35">
      <c r="B81">
        <v>8</v>
      </c>
      <c r="C81">
        <v>-6.2329219617339717</v>
      </c>
      <c r="D81">
        <v>1.831386331178031E-2</v>
      </c>
    </row>
    <row r="82" spans="2:4" x14ac:dyDescent="0.35">
      <c r="B82">
        <v>9</v>
      </c>
      <c r="C82">
        <v>-6.5301727554396489</v>
      </c>
      <c r="D82">
        <v>0.31556465701745751</v>
      </c>
    </row>
    <row r="83" spans="2:4" x14ac:dyDescent="0.35">
      <c r="B83">
        <v>10</v>
      </c>
      <c r="C83">
        <v>-4.6793954773198321</v>
      </c>
      <c r="D83">
        <v>0.86268265169601088</v>
      </c>
    </row>
    <row r="84" spans="2:4" x14ac:dyDescent="0.35">
      <c r="B84">
        <v>11</v>
      </c>
      <c r="C84">
        <v>-5.5828971135493912</v>
      </c>
      <c r="D84">
        <v>-0.6317109848728002</v>
      </c>
    </row>
    <row r="85" spans="2:4" x14ac:dyDescent="0.35">
      <c r="B85">
        <v>12</v>
      </c>
      <c r="C85">
        <v>-5.2429106819292901</v>
      </c>
      <c r="D85">
        <v>-0.56623230838473759</v>
      </c>
    </row>
    <row r="86" spans="2:4" x14ac:dyDescent="0.35">
      <c r="B86">
        <v>13</v>
      </c>
      <c r="C86">
        <v>-6.1560678290795883</v>
      </c>
      <c r="D86">
        <v>0.63460691121734225</v>
      </c>
    </row>
    <row r="87" spans="2:4" x14ac:dyDescent="0.35">
      <c r="B87">
        <v>14</v>
      </c>
      <c r="C87">
        <v>-5.4484987767814204</v>
      </c>
      <c r="D87">
        <v>-0.76610932164077106</v>
      </c>
    </row>
    <row r="88" spans="2:4" x14ac:dyDescent="0.35">
      <c r="B88">
        <v>15</v>
      </c>
      <c r="C88">
        <v>-6.370185640186703</v>
      </c>
      <c r="D88">
        <v>0.56104264987267527</v>
      </c>
    </row>
    <row r="89" spans="2:4" x14ac:dyDescent="0.35">
      <c r="B89">
        <v>16</v>
      </c>
      <c r="C89">
        <v>-6.174926409171813</v>
      </c>
      <c r="D89">
        <v>0.36578341885778531</v>
      </c>
    </row>
    <row r="90" spans="2:4" x14ac:dyDescent="0.35">
      <c r="B90">
        <v>17</v>
      </c>
      <c r="C90">
        <v>-5.0663814960429443</v>
      </c>
      <c r="D90">
        <v>0.10453636611612094</v>
      </c>
    </row>
    <row r="91" spans="2:4" x14ac:dyDescent="0.35">
      <c r="B91">
        <v>18</v>
      </c>
      <c r="C91">
        <v>-5.1487438853982592</v>
      </c>
      <c r="D91">
        <v>-0.14957348114977709</v>
      </c>
    </row>
    <row r="92" spans="2:4" x14ac:dyDescent="0.35">
      <c r="B92">
        <v>19</v>
      </c>
      <c r="C92">
        <v>-5.6258421541673034</v>
      </c>
      <c r="D92">
        <v>0.50984634441322108</v>
      </c>
    </row>
    <row r="93" spans="2:4" x14ac:dyDescent="0.35">
      <c r="B93">
        <v>20</v>
      </c>
      <c r="C93">
        <v>-5.7994345954091884</v>
      </c>
      <c r="D93">
        <v>-1.1083206835729484</v>
      </c>
    </row>
    <row r="94" spans="2:4" x14ac:dyDescent="0.35">
      <c r="B94">
        <v>21</v>
      </c>
      <c r="C94">
        <v>-5.296099294763585</v>
      </c>
      <c r="D94">
        <v>0.46778555746128347</v>
      </c>
    </row>
    <row r="95" spans="2:4" x14ac:dyDescent="0.35">
      <c r="B95">
        <v>22</v>
      </c>
      <c r="C95">
        <v>-5.3508079844344465</v>
      </c>
      <c r="D95">
        <v>0.23481217468036419</v>
      </c>
    </row>
    <row r="96" spans="2:4" x14ac:dyDescent="0.35">
      <c r="B96">
        <v>23</v>
      </c>
      <c r="C96">
        <v>-4.3838732248663739</v>
      </c>
      <c r="D96">
        <v>-3.897540432776303E-2</v>
      </c>
    </row>
    <row r="97" spans="2:4" x14ac:dyDescent="0.35">
      <c r="B97">
        <v>24</v>
      </c>
      <c r="C97">
        <v>-5.294391817415617</v>
      </c>
      <c r="D97">
        <v>1.0256938680487382</v>
      </c>
    </row>
    <row r="98" spans="2:4" x14ac:dyDescent="0.35">
      <c r="B98">
        <v>25</v>
      </c>
      <c r="C98">
        <v>-5.6437324753096965</v>
      </c>
      <c r="D98">
        <v>1.1338724691259303</v>
      </c>
    </row>
    <row r="99" spans="2:4" x14ac:dyDescent="0.35">
      <c r="B99">
        <v>26</v>
      </c>
      <c r="C99">
        <v>-5.2509133588284822</v>
      </c>
      <c r="D99">
        <v>-4.7404007719554109E-2</v>
      </c>
    </row>
    <row r="100" spans="2:4" x14ac:dyDescent="0.35">
      <c r="B100">
        <v>27</v>
      </c>
      <c r="C100">
        <v>-6.5217379134690763</v>
      </c>
      <c r="D100">
        <v>1.0002769956068303</v>
      </c>
    </row>
    <row r="101" spans="2:4" x14ac:dyDescent="0.35">
      <c r="B101">
        <v>28</v>
      </c>
      <c r="C101">
        <v>-5.2506761325397378</v>
      </c>
      <c r="D101">
        <v>-0.55846685777428995</v>
      </c>
    </row>
    <row r="102" spans="2:4" x14ac:dyDescent="0.35">
      <c r="B102">
        <v>29</v>
      </c>
      <c r="C102">
        <v>-4.6761614381093111</v>
      </c>
      <c r="D102">
        <v>0.85944861248548987</v>
      </c>
    </row>
    <row r="103" spans="2:4" x14ac:dyDescent="0.35">
      <c r="B103">
        <v>30</v>
      </c>
      <c r="C103">
        <v>-4.5220945291584282</v>
      </c>
      <c r="D103">
        <v>9.924589996429134E-2</v>
      </c>
    </row>
    <row r="104" spans="2:4" x14ac:dyDescent="0.35">
      <c r="B104">
        <v>31</v>
      </c>
      <c r="C104">
        <v>-4.3819618673447902</v>
      </c>
      <c r="D104">
        <v>-1.4271811229692375</v>
      </c>
    </row>
    <row r="105" spans="2:4" x14ac:dyDescent="0.35">
      <c r="B105">
        <v>32</v>
      </c>
      <c r="C105">
        <v>-3.9883096801073696</v>
      </c>
      <c r="D105">
        <v>0.81822401940860079</v>
      </c>
    </row>
    <row r="106" spans="2:4" x14ac:dyDescent="0.35">
      <c r="B106">
        <v>33</v>
      </c>
      <c r="C106">
        <v>-1.4086890572416426</v>
      </c>
      <c r="D106">
        <v>-0.89389603575240284</v>
      </c>
    </row>
    <row r="107" spans="2:4" ht="15" thickBot="1" x14ac:dyDescent="0.4">
      <c r="B107" s="8">
        <v>34</v>
      </c>
      <c r="C107" s="8">
        <v>-3.292652890975619</v>
      </c>
      <c r="D107" s="8">
        <v>1.5998333696024676</v>
      </c>
    </row>
  </sheetData>
  <conditionalFormatting sqref="B4:C37">
    <cfRule type="cellIs" dxfId="42" priority="1" operator="equal">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8F62B-B8B7-4ECC-A8AD-0AAA2F0FA54C}">
  <dimension ref="B1:M98"/>
  <sheetViews>
    <sheetView topLeftCell="D13" workbookViewId="0">
      <selection activeCell="B3" sqref="B3:M33"/>
    </sheetView>
  </sheetViews>
  <sheetFormatPr defaultRowHeight="14.5" x14ac:dyDescent="0.35"/>
  <cols>
    <col min="2" max="2" width="11.36328125" customWidth="1"/>
    <col min="3" max="3" width="15.1796875" customWidth="1"/>
    <col min="4" max="4" width="15.26953125" bestFit="1" customWidth="1"/>
    <col min="5" max="5" width="14.6328125" bestFit="1" customWidth="1"/>
    <col min="6" max="6" width="13.36328125" bestFit="1" customWidth="1"/>
    <col min="7" max="7" width="16.08984375" bestFit="1" customWidth="1"/>
    <col min="8" max="8" width="17.08984375" bestFit="1" customWidth="1"/>
    <col min="9" max="9" width="19.1796875" customWidth="1"/>
    <col min="10" max="10" width="14.81640625" bestFit="1" customWidth="1"/>
    <col min="11" max="11" width="16.90625" bestFit="1" customWidth="1"/>
    <col min="12" max="12" width="19.26953125" customWidth="1"/>
    <col min="13" max="13" width="16.81640625" customWidth="1"/>
  </cols>
  <sheetData>
    <row r="1" spans="2:13" x14ac:dyDescent="0.35">
      <c r="C1" t="s">
        <v>78</v>
      </c>
    </row>
    <row r="3" spans="2:13" ht="48" x14ac:dyDescent="0.35">
      <c r="C3" s="1" t="s">
        <v>76</v>
      </c>
      <c r="D3" s="1" t="s">
        <v>35</v>
      </c>
      <c r="E3" s="1" t="s">
        <v>36</v>
      </c>
      <c r="F3" s="1" t="s">
        <v>37</v>
      </c>
      <c r="G3" s="1" t="s">
        <v>38</v>
      </c>
      <c r="H3" s="1" t="s">
        <v>39</v>
      </c>
      <c r="I3" s="1" t="s">
        <v>40</v>
      </c>
      <c r="J3" s="1" t="s">
        <v>41</v>
      </c>
      <c r="K3" s="1" t="s">
        <v>42</v>
      </c>
      <c r="L3" s="1" t="s">
        <v>43</v>
      </c>
      <c r="M3" s="1" t="s">
        <v>45</v>
      </c>
    </row>
    <row r="4" spans="2:13" x14ac:dyDescent="0.35">
      <c r="B4" t="s">
        <v>9</v>
      </c>
      <c r="C4" s="16">
        <f>LN(VLOOKUP($B4,'[1]Dati finali'!$B$4:$O$40,'[1]Dati finali'!$M$42,FALSE))</f>
        <v>-6.2146080984221914</v>
      </c>
      <c r="D4" s="2">
        <f>VLOOKUP($B4,'[1]Dati finali'!$B$4:$O$40,'[1]Dati finali'!C$42,FALSE)</f>
        <v>0.23899999999999999</v>
      </c>
      <c r="E4" s="6">
        <f>VLOOKUP($B4,'[1]Dati finali'!$B$4:$O$40,'[1]Dati finali'!D$42,FALSE)</f>
        <v>6258.8910370365938</v>
      </c>
      <c r="F4" s="5">
        <f>VLOOKUP($B4,'[1]Dati finali'!$B$4:$O$40,'[1]Dati finali'!E$42,FALSE)</f>
        <v>0.14629999999999999</v>
      </c>
      <c r="G4" s="5">
        <f>VLOOKUP($B4,'[1]Dati finali'!$B$4:$O$40,'[1]Dati finali'!F$42,FALSE)</f>
        <v>10.1613035529312</v>
      </c>
      <c r="H4" s="5">
        <f>VLOOKUP($B4,'[1]Dati finali'!$B$4:$O$40,'[1]Dati finali'!G$42,FALSE)</f>
        <v>1.0263157894736843</v>
      </c>
      <c r="I4" s="2">
        <f>VLOOKUP($B4,'[1]Dati finali'!$B$4:$O$40,'[1]Dati finali'!H$42,FALSE)</f>
        <v>0.1126530612244898</v>
      </c>
      <c r="J4" s="4">
        <f>VLOOKUP($B4,'[1]Dati finali'!$B$4:$O$40,'[1]Dati finali'!I$42,FALSE)</f>
        <v>0.73675000000000002</v>
      </c>
      <c r="K4">
        <f>VLOOKUP($B4,'[1]Dati finali'!$B$4:$O$40,'[1]Dati finali'!J$42,FALSE)</f>
        <v>31866.010828482387</v>
      </c>
      <c r="L4">
        <f>VLOOKUP($B4,'[1]Dati finali'!$B$4:$O$40,'[1]Dati finali'!K$42,FALSE)</f>
        <v>27</v>
      </c>
      <c r="M4" s="7">
        <f>VLOOKUP($B4,'[1]Dati finali'!$B$4:$O$40,'[1]Dati finali'!L$42,FALSE)</f>
        <v>5561.476705</v>
      </c>
    </row>
    <row r="5" spans="2:13" x14ac:dyDescent="0.35">
      <c r="B5" t="s">
        <v>19</v>
      </c>
      <c r="C5" s="16">
        <f>LN(VLOOKUP($B5,'[1]Dati finali'!$B$4:$O$40,'[1]Dati finali'!$M$42,FALSE))</f>
        <v>-6.2146080984221914</v>
      </c>
      <c r="D5" s="2">
        <f>VLOOKUP($B5,'[1]Dati finali'!$B$4:$O$40,'[1]Dati finali'!C$42,FALSE)</f>
        <v>0.187</v>
      </c>
      <c r="E5" s="6">
        <f>VLOOKUP($B5,'[1]Dati finali'!$B$4:$O$40,'[1]Dati finali'!D$42,FALSE)</f>
        <v>5002.4066798773592</v>
      </c>
      <c r="F5" s="5">
        <f>VLOOKUP($B5,'[1]Dati finali'!$B$4:$O$40,'[1]Dati finali'!E$42,FALSE)</f>
        <v>0.21060000000000001</v>
      </c>
      <c r="G5" s="5">
        <f>VLOOKUP($B5,'[1]Dati finali'!$B$4:$O$40,'[1]Dati finali'!F$42,FALSE)</f>
        <v>5.9881199260780429</v>
      </c>
      <c r="H5" s="5">
        <f>VLOOKUP($B5,'[1]Dati finali'!$B$4:$O$40,'[1]Dati finali'!G$42,FALSE)</f>
        <v>1.4122807017543861</v>
      </c>
      <c r="I5" s="2">
        <f>VLOOKUP($B5,'[1]Dati finali'!$B$4:$O$40,'[1]Dati finali'!H$42,FALSE)</f>
        <v>0.37279399585921325</v>
      </c>
      <c r="J5" s="4">
        <f>VLOOKUP($B5,'[1]Dati finali'!$B$4:$O$40,'[1]Dati finali'!I$42,FALSE)</f>
        <v>0.70144000000000006</v>
      </c>
      <c r="K5">
        <f>VLOOKUP($B5,'[1]Dati finali'!$B$4:$O$40,'[1]Dati finali'!J$42,FALSE)</f>
        <v>34585.035786649052</v>
      </c>
      <c r="L5">
        <f>VLOOKUP($B5,'[1]Dati finali'!$B$4:$O$40,'[1]Dati finali'!K$42,FALSE)</f>
        <v>29</v>
      </c>
      <c r="M5" s="7">
        <f>VLOOKUP($B5,'[1]Dati finali'!$B$4:$O$40,'[1]Dati finali'!L$42,FALSE)</f>
        <v>4652.762874</v>
      </c>
    </row>
    <row r="6" spans="2:13" x14ac:dyDescent="0.35">
      <c r="B6" t="s">
        <v>21</v>
      </c>
      <c r="C6" s="16">
        <f>LN(VLOOKUP($B6,'[1]Dati finali'!$B$4:$O$40,'[1]Dati finali'!$M$42,FALSE))</f>
        <v>-5.8091429903140277</v>
      </c>
      <c r="D6" s="2">
        <f>VLOOKUP($B6,'[1]Dati finali'!$B$4:$O$40,'[1]Dati finali'!C$42,FALSE)</f>
        <v>0.40299999999999997</v>
      </c>
      <c r="E6" s="6">
        <f>VLOOKUP($B6,'[1]Dati finali'!$B$4:$O$40,'[1]Dati finali'!D$42,FALSE)</f>
        <v>3821.1451704373976</v>
      </c>
      <c r="F6" s="5">
        <f>VLOOKUP($B6,'[1]Dati finali'!$B$4:$O$40,'[1]Dati finali'!E$42,FALSE)</f>
        <v>0.11115</v>
      </c>
      <c r="G6" s="5">
        <f>VLOOKUP($B6,'[1]Dati finali'!$B$4:$O$40,'[1]Dati finali'!F$42,FALSE)</f>
        <v>4.6340912369905238</v>
      </c>
      <c r="H6" s="5">
        <f>VLOOKUP($B6,'[1]Dati finali'!$B$4:$O$40,'[1]Dati finali'!G$42,FALSE)</f>
        <v>1.0175438596491229</v>
      </c>
      <c r="I6" s="2">
        <f>VLOOKUP($B6,'[1]Dati finali'!$B$4:$O$40,'[1]Dati finali'!H$42,FALSE)</f>
        <v>0.48558139534883721</v>
      </c>
      <c r="J6" s="4">
        <f>VLOOKUP($B6,'[1]Dati finali'!$B$4:$O$40,'[1]Dati finali'!I$42,FALSE)</f>
        <v>0.67516000000000009</v>
      </c>
      <c r="K6">
        <f>VLOOKUP($B6,'[1]Dati finali'!$B$4:$O$40,'[1]Dati finali'!J$42,FALSE)</f>
        <v>28945.214455971793</v>
      </c>
      <c r="L6">
        <f>VLOOKUP($B6,'[1]Dati finali'!$B$4:$O$40,'[1]Dati finali'!K$42,FALSE)</f>
        <v>23</v>
      </c>
      <c r="M6" s="7">
        <f>VLOOKUP($B6,'[1]Dati finali'!$B$4:$O$40,'[1]Dati finali'!L$42,FALSE)</f>
        <v>6066.7289979999996</v>
      </c>
    </row>
    <row r="7" spans="2:13" x14ac:dyDescent="0.35">
      <c r="B7" t="s">
        <v>28</v>
      </c>
      <c r="C7" s="16">
        <f>LN(VLOOKUP($B7,'[1]Dati finali'!$B$4:$O$40,'[1]Dati finali'!$M$42,FALSE))</f>
        <v>-5.8091429903140277</v>
      </c>
      <c r="D7" s="2">
        <f>VLOOKUP($B7,'[1]Dati finali'!$B$4:$O$40,'[1]Dati finali'!C$42,FALSE)</f>
        <v>0.17600000000000002</v>
      </c>
      <c r="E7" s="6">
        <f>VLOOKUP($B7,'[1]Dati finali'!$B$4:$O$40,'[1]Dati finali'!D$42,FALSE)</f>
        <v>2584.4117872644297</v>
      </c>
      <c r="F7" s="5">
        <f>VLOOKUP($B7,'[1]Dati finali'!$B$4:$O$40,'[1]Dati finali'!E$42,FALSE)</f>
        <v>0.12434999999999999</v>
      </c>
      <c r="G7" s="5">
        <f>VLOOKUP($B7,'[1]Dati finali'!$B$4:$O$40,'[1]Dati finali'!F$42,FALSE)</f>
        <v>4.0649553393803624</v>
      </c>
      <c r="H7" s="5">
        <f>VLOOKUP($B7,'[1]Dati finali'!$B$4:$O$40,'[1]Dati finali'!G$42,FALSE)</f>
        <v>1.0175438596491229</v>
      </c>
      <c r="I7" s="2">
        <f>VLOOKUP($B7,'[1]Dati finali'!$B$4:$O$40,'[1]Dati finali'!H$42,FALSE)</f>
        <v>0.41427188940092169</v>
      </c>
      <c r="J7" s="4">
        <f>VLOOKUP($B7,'[1]Dati finali'!$B$4:$O$40,'[1]Dati finali'!I$42,FALSE)</f>
        <v>0.53935999999999995</v>
      </c>
      <c r="K7">
        <f>VLOOKUP($B7,'[1]Dati finali'!$B$4:$O$40,'[1]Dati finali'!J$42,FALSE)</f>
        <v>23383.132051156193</v>
      </c>
      <c r="L7">
        <f>VLOOKUP($B7,'[1]Dati finali'!$B$4:$O$40,'[1]Dati finali'!K$42,FALSE)</f>
        <v>34</v>
      </c>
      <c r="M7" s="7">
        <f>VLOOKUP($B7,'[1]Dati finali'!$B$4:$O$40,'[1]Dati finali'!L$42,FALSE)</f>
        <v>4935.9262470000003</v>
      </c>
    </row>
    <row r="8" spans="2:13" x14ac:dyDescent="0.35">
      <c r="B8" t="s">
        <v>7</v>
      </c>
      <c r="C8" s="16">
        <f>LN(VLOOKUP($B8,'[1]Dati finali'!$B$4:$O$40,'[1]Dati finali'!$M$42,FALSE))</f>
        <v>-5.521460917862246</v>
      </c>
      <c r="D8" s="2">
        <f>VLOOKUP($B8,'[1]Dati finali'!$B$4:$O$40,'[1]Dati finali'!C$42,FALSE)</f>
        <v>0.27800000000000002</v>
      </c>
      <c r="E8" s="6">
        <f>VLOOKUP($B8,'[1]Dati finali'!$B$4:$O$40,'[1]Dati finali'!D$42,FALSE)</f>
        <v>4708.9274575723102</v>
      </c>
      <c r="F8" s="5">
        <f>VLOOKUP($B8,'[1]Dati finali'!$B$4:$O$40,'[1]Dati finali'!E$42,FALSE)</f>
        <v>9.69E-2</v>
      </c>
      <c r="G8" s="5">
        <f>VLOOKUP($B8,'[1]Dati finali'!$B$4:$O$40,'[1]Dati finali'!F$42,FALSE)</f>
        <v>6.9264885622573331</v>
      </c>
      <c r="H8" s="5">
        <f>VLOOKUP($B8,'[1]Dati finali'!$B$4:$O$40,'[1]Dati finali'!G$42,FALSE)</f>
        <v>0.97368421052631593</v>
      </c>
      <c r="I8" s="2">
        <f>VLOOKUP($B8,'[1]Dati finali'!$B$4:$O$40,'[1]Dati finali'!H$42,FALSE)</f>
        <v>0.15651982378854626</v>
      </c>
      <c r="J8" s="4">
        <f>VLOOKUP($B8,'[1]Dati finali'!$B$4:$O$40,'[1]Dati finali'!I$42,FALSE)</f>
        <v>0.74668999999999996</v>
      </c>
      <c r="K8">
        <f>VLOOKUP($B8,'[1]Dati finali'!$B$4:$O$40,'[1]Dati finali'!J$42,FALSE)</f>
        <v>18375.433481661283</v>
      </c>
      <c r="L8">
        <f>VLOOKUP($B8,'[1]Dati finali'!$B$4:$O$40,'[1]Dati finali'!K$42,FALSE)</f>
        <v>33</v>
      </c>
      <c r="M8" s="7">
        <f>VLOOKUP($B8,'[1]Dati finali'!$B$4:$O$40,'[1]Dati finali'!L$42,FALSE)</f>
        <v>4747.1506650000001</v>
      </c>
    </row>
    <row r="9" spans="2:13" x14ac:dyDescent="0.35">
      <c r="B9" t="s">
        <v>29</v>
      </c>
      <c r="C9" s="16">
        <f>LN(VLOOKUP($B9,'[1]Dati finali'!$B$4:$O$40,'[1]Dati finali'!$M$42,FALSE))</f>
        <v>-5.521460917862246</v>
      </c>
      <c r="D9" s="2">
        <f>VLOOKUP($B9,'[1]Dati finali'!$B$4:$O$40,'[1]Dati finali'!C$42,FALSE)</f>
        <v>0.23100000000000001</v>
      </c>
      <c r="E9" s="6">
        <f>VLOOKUP($B9,'[1]Dati finali'!$B$4:$O$40,'[1]Dati finali'!D$42,FALSE)</f>
        <v>5137.0738351939754</v>
      </c>
      <c r="F9" s="5">
        <f>VLOOKUP($B9,'[1]Dati finali'!$B$4:$O$40,'[1]Dati finali'!E$42,FALSE)</f>
        <v>0.14384999999999998</v>
      </c>
      <c r="G9" s="5">
        <f>VLOOKUP($B9,'[1]Dati finali'!$B$4:$O$40,'[1]Dati finali'!F$42,FALSE)</f>
        <v>6.4956673156300822</v>
      </c>
      <c r="H9" s="5">
        <f>VLOOKUP($B9,'[1]Dati finali'!$B$4:$O$40,'[1]Dati finali'!G$42,FALSE)</f>
        <v>1.1578947368421053</v>
      </c>
      <c r="I9" s="2">
        <f>VLOOKUP($B9,'[1]Dati finali'!$B$4:$O$40,'[1]Dati finali'!H$42,FALSE)</f>
        <v>0.24461254612546127</v>
      </c>
      <c r="J9" s="4">
        <f>VLOOKUP($B9,'[1]Dati finali'!$B$4:$O$40,'[1]Dati finali'!I$42,FALSE)</f>
        <v>0.53750999999999993</v>
      </c>
      <c r="K9">
        <f>VLOOKUP($B9,'[1]Dati finali'!$B$4:$O$40,'[1]Dati finali'!J$42,FALSE)</f>
        <v>27733.754503235035</v>
      </c>
      <c r="L9">
        <f>VLOOKUP($B9,'[1]Dati finali'!$B$4:$O$40,'[1]Dati finali'!K$42,FALSE)</f>
        <v>24</v>
      </c>
      <c r="M9" s="7">
        <f>VLOOKUP($B9,'[1]Dati finali'!$B$4:$O$40,'[1]Dati finali'!L$42,FALSE)</f>
        <v>5348.64149</v>
      </c>
    </row>
    <row r="10" spans="2:13" x14ac:dyDescent="0.35">
      <c r="B10" t="s">
        <v>6</v>
      </c>
      <c r="C10" s="16">
        <f>LN(VLOOKUP($B10,'[1]Dati finali'!$B$4:$O$40,'[1]Dati finali'!$M$42,FALSE))</f>
        <v>-5.1159958097540823</v>
      </c>
      <c r="D10" s="2">
        <f>VLOOKUP($B10,'[1]Dati finali'!$B$4:$O$40,'[1]Dati finali'!C$42,FALSE)</f>
        <v>0.40299999999999997</v>
      </c>
      <c r="E10" s="6">
        <f>VLOOKUP($B10,'[1]Dati finali'!$B$4:$O$40,'[1]Dati finali'!D$42,FALSE)</f>
        <v>7709.1230778824656</v>
      </c>
      <c r="F10" s="5">
        <f>VLOOKUP($B10,'[1]Dati finali'!$B$4:$O$40,'[1]Dati finali'!E$42,FALSE)</f>
        <v>0.2838</v>
      </c>
      <c r="G10" s="5">
        <f>VLOOKUP($B10,'[1]Dati finali'!$B$4:$O$40,'[1]Dati finali'!F$42,FALSE)</f>
        <v>8.7595639851693914</v>
      </c>
      <c r="H10" s="5">
        <f>VLOOKUP($B10,'[1]Dati finali'!$B$4:$O$40,'[1]Dati finali'!G$42,FALSE)</f>
        <v>1.2543859649122808</v>
      </c>
      <c r="I10" s="2">
        <f>VLOOKUP($B10,'[1]Dati finali'!$B$4:$O$40,'[1]Dati finali'!H$42,FALSE)</f>
        <v>0.16570760233918128</v>
      </c>
      <c r="J10" s="4">
        <f>VLOOKUP($B10,'[1]Dati finali'!$B$4:$O$40,'[1]Dati finali'!I$42,FALSE)</f>
        <v>0.97960999999999998</v>
      </c>
      <c r="K10">
        <f>VLOOKUP($B10,'[1]Dati finali'!$B$4:$O$40,'[1]Dati finali'!J$42,FALSE)</f>
        <v>41965.08520658395</v>
      </c>
      <c r="L10">
        <f>VLOOKUP($B10,'[1]Dati finali'!$B$4:$O$40,'[1]Dati finali'!K$42,FALSE)</f>
        <v>41</v>
      </c>
      <c r="M10" s="7">
        <f>VLOOKUP($B10,'[1]Dati finali'!$B$4:$O$40,'[1]Dati finali'!L$42,FALSE)</f>
        <v>5646.6107910000001</v>
      </c>
    </row>
    <row r="11" spans="2:13" x14ac:dyDescent="0.35">
      <c r="B11" t="s">
        <v>31</v>
      </c>
      <c r="C11" s="16">
        <f>LN(VLOOKUP($B11,'[1]Dati finali'!$B$4:$O$40,'[1]Dati finali'!$M$42,FALSE))</f>
        <v>-5.1159958097540823</v>
      </c>
      <c r="D11" s="2">
        <f>VLOOKUP($B11,'[1]Dati finali'!$B$4:$O$40,'[1]Dati finali'!C$42,FALSE)</f>
        <v>0.36399999999999999</v>
      </c>
      <c r="E11" s="6">
        <f>VLOOKUP($B11,'[1]Dati finali'!$B$4:$O$40,'[1]Dati finali'!D$42,FALSE)</f>
        <v>5355.9870055822093</v>
      </c>
      <c r="F11" s="5">
        <f>VLOOKUP($B11,'[1]Dati finali'!$B$4:$O$40,'[1]Dati finali'!E$42,FALSE)</f>
        <v>0.22365000000000002</v>
      </c>
      <c r="G11" s="5">
        <f>VLOOKUP($B11,'[1]Dati finali'!$B$4:$O$40,'[1]Dati finali'!F$42,FALSE)</f>
        <v>6.0711060787623232</v>
      </c>
      <c r="H11" s="5">
        <f>VLOOKUP($B11,'[1]Dati finali'!$B$4:$O$40,'[1]Dati finali'!G$42,FALSE)</f>
        <v>1.1052631578947369</v>
      </c>
      <c r="I11" s="2">
        <f>VLOOKUP($B11,'[1]Dati finali'!$B$4:$O$40,'[1]Dati finali'!H$42,FALSE)</f>
        <v>0.38106081573197381</v>
      </c>
      <c r="J11" s="4">
        <f>VLOOKUP($B11,'[1]Dati finali'!$B$4:$O$40,'[1]Dati finali'!I$42,FALSE)</f>
        <v>0.80079999999999996</v>
      </c>
      <c r="K11">
        <f>VLOOKUP($B11,'[1]Dati finali'!$B$4:$O$40,'[1]Dati finali'!J$42,FALSE)</f>
        <v>33331.449418750446</v>
      </c>
      <c r="L11">
        <f>VLOOKUP($B11,'[1]Dati finali'!$B$4:$O$40,'[1]Dati finali'!K$42,FALSE)</f>
        <v>6</v>
      </c>
      <c r="M11" s="7">
        <f>VLOOKUP($B11,'[1]Dati finali'!$B$4:$O$40,'[1]Dati finali'!L$42,FALSE)</f>
        <v>4488.0469249999996</v>
      </c>
    </row>
    <row r="12" spans="2:13" x14ac:dyDescent="0.35">
      <c r="B12" t="s">
        <v>8</v>
      </c>
      <c r="C12" s="16">
        <f>LN(VLOOKUP($B12,'[1]Dati finali'!$B$4:$O$40,'[1]Dati finali'!$M$42,FALSE))</f>
        <v>-4.9618451299268234</v>
      </c>
      <c r="D12" s="2">
        <f>VLOOKUP($B12,'[1]Dati finali'!$B$4:$O$40,'[1]Dati finali'!C$42,FALSE)</f>
        <v>0.42499999999999999</v>
      </c>
      <c r="E12" s="6">
        <f>VLOOKUP($B12,'[1]Dati finali'!$B$4:$O$40,'[1]Dati finali'!D$42,FALSE)</f>
        <v>3624.8957527885314</v>
      </c>
      <c r="F12" s="5">
        <f>VLOOKUP($B12,'[1]Dati finali'!$B$4:$O$40,'[1]Dati finali'!E$42,FALSE)</f>
        <v>0.18445</v>
      </c>
      <c r="G12" s="5">
        <f>VLOOKUP($B12,'[1]Dati finali'!$B$4:$O$40,'[1]Dati finali'!F$42,FALSE)</f>
        <v>6.370813979217516</v>
      </c>
      <c r="H12" s="5">
        <f>VLOOKUP($B12,'[1]Dati finali'!$B$4:$O$40,'[1]Dati finali'!G$42,FALSE)</f>
        <v>1.0789473684210527</v>
      </c>
      <c r="I12" s="2">
        <f>VLOOKUP($B12,'[1]Dati finali'!$B$4:$O$40,'[1]Dati finali'!H$42,FALSE)</f>
        <v>8.6530612244897956E-2</v>
      </c>
      <c r="J12" s="4">
        <f>VLOOKUP($B12,'[1]Dati finali'!$B$4:$O$40,'[1]Dati finali'!I$42,FALSE)</f>
        <v>0.66835999999999995</v>
      </c>
      <c r="K12">
        <f>VLOOKUP($B12,'[1]Dati finali'!$B$4:$O$40,'[1]Dati finali'!J$42,FALSE)</f>
        <v>30266.202047392988</v>
      </c>
      <c r="L12">
        <f>VLOOKUP($B12,'[1]Dati finali'!$B$4:$O$40,'[1]Dati finali'!K$42,FALSE)</f>
        <v>40</v>
      </c>
      <c r="M12" s="7">
        <f>VLOOKUP($B12,'[1]Dati finali'!$B$4:$O$40,'[1]Dati finali'!L$42,FALSE)</f>
        <v>3905.06351</v>
      </c>
    </row>
    <row r="13" spans="2:13" x14ac:dyDescent="0.35">
      <c r="B13" t="s">
        <v>18</v>
      </c>
      <c r="C13" s="16">
        <f>LN(VLOOKUP($B13,'[1]Dati finali'!$B$4:$O$40,'[1]Dati finali'!$M$42,FALSE))</f>
        <v>-4.9618451299268234</v>
      </c>
      <c r="D13" s="2">
        <f>VLOOKUP($B13,'[1]Dati finali'!$B$4:$O$40,'[1]Dati finali'!C$42,FALSE)</f>
        <v>0.46500000000000002</v>
      </c>
      <c r="E13" s="6">
        <f>VLOOKUP($B13,'[1]Dati finali'!$B$4:$O$40,'[1]Dati finali'!D$42,FALSE)</f>
        <v>5672.0641341079581</v>
      </c>
      <c r="F13" s="5">
        <f>VLOOKUP($B13,'[1]Dati finali'!$B$4:$O$40,'[1]Dati finali'!E$42,FALSE)</f>
        <v>0.23299999999999998</v>
      </c>
      <c r="G13" s="5">
        <f>VLOOKUP($B13,'[1]Dati finali'!$B$4:$O$40,'[1]Dati finali'!F$42,FALSE)</f>
        <v>8.3454982162721922</v>
      </c>
      <c r="H13" s="5">
        <f>VLOOKUP($B13,'[1]Dati finali'!$B$4:$O$40,'[1]Dati finali'!G$42,FALSE)</f>
        <v>1.2017543859649125</v>
      </c>
      <c r="I13" s="2">
        <f>VLOOKUP($B13,'[1]Dati finali'!$B$4:$O$40,'[1]Dati finali'!H$42,FALSE)</f>
        <v>0.24720394736842105</v>
      </c>
      <c r="J13" s="4">
        <f>VLOOKUP($B13,'[1]Dati finali'!$B$4:$O$40,'[1]Dati finali'!I$42,FALSE)</f>
        <v>0.62946999999999997</v>
      </c>
      <c r="K13">
        <f>VLOOKUP($B13,'[1]Dati finali'!$B$4:$O$40,'[1]Dati finali'!J$42,FALSE)</f>
        <v>66358.098990725048</v>
      </c>
      <c r="L13">
        <f>VLOOKUP($B13,'[1]Dati finali'!$B$4:$O$40,'[1]Dati finali'!K$42,FALSE)</f>
        <v>19</v>
      </c>
      <c r="M13" s="7">
        <f>VLOOKUP($B13,'[1]Dati finali'!$B$4:$O$40,'[1]Dati finali'!L$42,FALSE)</f>
        <v>5924.2219409999998</v>
      </c>
    </row>
    <row r="14" spans="2:13" x14ac:dyDescent="0.35">
      <c r="B14" t="s">
        <v>30</v>
      </c>
      <c r="C14" s="16">
        <f>LN(VLOOKUP($B14,'[1]Dati finali'!$B$4:$O$40,'[1]Dati finali'!$M$42,FALSE))</f>
        <v>-4.8283137373023015</v>
      </c>
      <c r="D14" s="2">
        <f>VLOOKUP($B14,'[1]Dati finali'!$B$4:$O$40,'[1]Dati finali'!C$42,FALSE)</f>
        <v>0.32500000000000001</v>
      </c>
      <c r="E14" s="6">
        <f>VLOOKUP($B14,'[1]Dati finali'!$B$4:$O$40,'[1]Dati finali'!D$42,FALSE)</f>
        <v>6727.9993016421113</v>
      </c>
      <c r="F14" s="5">
        <f>VLOOKUP($B14,'[1]Dati finali'!$B$4:$O$40,'[1]Dati finali'!E$42,FALSE)</f>
        <v>0.16109999999999999</v>
      </c>
      <c r="G14" s="5">
        <f>VLOOKUP($B14,'[1]Dati finali'!$B$4:$O$40,'[1]Dati finali'!F$42,FALSE)</f>
        <v>7.0239271991599912</v>
      </c>
      <c r="H14" s="5">
        <f>VLOOKUP($B14,'[1]Dati finali'!$B$4:$O$40,'[1]Dati finali'!G$42,FALSE)</f>
        <v>1.1578947368421053</v>
      </c>
      <c r="I14" s="2">
        <f>VLOOKUP($B14,'[1]Dati finali'!$B$4:$O$40,'[1]Dati finali'!H$42,FALSE)</f>
        <v>0.30648484848484847</v>
      </c>
      <c r="J14" s="4">
        <f>VLOOKUP($B14,'[1]Dati finali'!$B$4:$O$40,'[1]Dati finali'!I$42,FALSE)</f>
        <v>0.54273000000000005</v>
      </c>
      <c r="K14">
        <f>VLOOKUP($B14,'[1]Dati finali'!$B$4:$O$40,'[1]Dati finali'!J$42,FALSE)</f>
        <v>30586.152876945034</v>
      </c>
      <c r="L14">
        <f>VLOOKUP($B14,'[1]Dati finali'!$B$4:$O$40,'[1]Dati finali'!K$42,FALSE)</f>
        <v>5</v>
      </c>
      <c r="M14" s="7">
        <f>VLOOKUP($B14,'[1]Dati finali'!$B$4:$O$40,'[1]Dati finali'!L$42,FALSE)</f>
        <v>5115.4481239999996</v>
      </c>
    </row>
    <row r="15" spans="2:13" x14ac:dyDescent="0.35">
      <c r="B15" t="s">
        <v>16</v>
      </c>
      <c r="C15" s="16">
        <f>LN(VLOOKUP($B15,'[1]Dati finali'!$B$4:$O$40,'[1]Dati finali'!$M$42,FALSE))</f>
        <v>-4.7105307016459177</v>
      </c>
      <c r="D15" s="2">
        <f>VLOOKUP($B15,'[1]Dati finali'!$B$4:$O$40,'[1]Dati finali'!C$42,FALSE)</f>
        <v>0.24100000000000002</v>
      </c>
      <c r="E15" s="6">
        <f>VLOOKUP($B15,'[1]Dati finali'!$B$4:$O$40,'[1]Dati finali'!D$42,FALSE)</f>
        <v>3965.9582334833499</v>
      </c>
      <c r="F15" s="5">
        <f>VLOOKUP($B15,'[1]Dati finali'!$B$4:$O$40,'[1]Dati finali'!E$42,FALSE)</f>
        <v>0.11294999999999999</v>
      </c>
      <c r="G15" s="5">
        <f>VLOOKUP($B15,'[1]Dati finali'!$B$4:$O$40,'[1]Dati finali'!F$42,FALSE)</f>
        <v>5.1786652737487886</v>
      </c>
      <c r="H15" s="5">
        <f>VLOOKUP($B15,'[1]Dati finali'!$B$4:$O$40,'[1]Dati finali'!G$42,FALSE)</f>
        <v>1.0350877192982457</v>
      </c>
      <c r="I15" s="2">
        <f>VLOOKUP($B15,'[1]Dati finali'!$B$4:$O$40,'[1]Dati finali'!H$42,FALSE)</f>
        <v>0.10078369905956112</v>
      </c>
      <c r="J15" s="4">
        <f>VLOOKUP($B15,'[1]Dati finali'!$B$4:$O$40,'[1]Dati finali'!I$42,FALSE)</f>
        <v>0.71062000000000003</v>
      </c>
      <c r="K15">
        <f>VLOOKUP($B15,'[1]Dati finali'!$B$4:$O$40,'[1]Dati finali'!J$42,FALSE)</f>
        <v>24656.045439859558</v>
      </c>
      <c r="L15">
        <f>VLOOKUP($B15,'[1]Dati finali'!$B$4:$O$40,'[1]Dati finali'!K$42,FALSE)</f>
        <v>28</v>
      </c>
      <c r="M15" s="7">
        <f>VLOOKUP($B15,'[1]Dati finali'!$B$4:$O$40,'[1]Dati finali'!L$42,FALSE)</f>
        <v>5272.761109</v>
      </c>
    </row>
    <row r="16" spans="2:13" x14ac:dyDescent="0.35">
      <c r="B16" t="s">
        <v>4</v>
      </c>
      <c r="C16" s="16">
        <f>LN(VLOOKUP($B16,'[1]Dati finali'!$B$4:$O$40,'[1]Dati finali'!$M$42,FALSE))</f>
        <v>-4.6051701859880909</v>
      </c>
      <c r="D16" s="2">
        <f>VLOOKUP($B16,'[1]Dati finali'!$B$4:$O$40,'[1]Dati finali'!C$42,FALSE)</f>
        <v>0.51440529000000002</v>
      </c>
      <c r="E16" s="6">
        <f>VLOOKUP($B16,'[1]Dati finali'!$B$4:$O$40,'[1]Dati finali'!D$42,FALSE)</f>
        <v>7819.7146359093622</v>
      </c>
      <c r="F16" s="5">
        <f>VLOOKUP($B16,'[1]Dati finali'!$B$4:$O$40,'[1]Dati finali'!E$42,FALSE)</f>
        <v>0.22807017543859651</v>
      </c>
      <c r="G16" s="5">
        <f>VLOOKUP($B16,'[1]Dati finali'!$B$4:$O$40,'[1]Dati finali'!F$42,FALSE)</f>
        <v>9.4526132402814618</v>
      </c>
      <c r="H16" s="5">
        <f>VLOOKUP($B16,'[1]Dati finali'!$B$4:$O$40,'[1]Dati finali'!G$42,FALSE)</f>
        <v>0.92982456140350889</v>
      </c>
      <c r="I16" s="2">
        <f>VLOOKUP($B16,'[1]Dati finali'!$B$4:$O$40,'[1]Dati finali'!H$42,FALSE)</f>
        <v>0.15845754764042702</v>
      </c>
      <c r="J16" s="4">
        <f>VLOOKUP($B16,'[1]Dati finali'!$B$4:$O$40,'[1]Dati finali'!I$42,FALSE)</f>
        <v>0.91535</v>
      </c>
      <c r="K16">
        <f>VLOOKUP($B16,'[1]Dati finali'!$B$4:$O$40,'[1]Dati finali'!J$42,FALSE)</f>
        <v>37964.025726503154</v>
      </c>
      <c r="L16">
        <f>VLOOKUP($B16,'[1]Dati finali'!$B$4:$O$40,'[1]Dati finali'!K$42,FALSE)</f>
        <v>39</v>
      </c>
      <c r="M16" s="7">
        <f>VLOOKUP($B16,'[1]Dati finali'!$B$4:$O$40,'[1]Dati finali'!L$42,FALSE)</f>
        <v>3958.7349989999998</v>
      </c>
    </row>
    <row r="17" spans="2:13" x14ac:dyDescent="0.35">
      <c r="B17" t="s">
        <v>0</v>
      </c>
      <c r="C17" s="16">
        <f>LN(VLOOKUP($B17,'[1]Dati finali'!$B$4:$O$40,'[1]Dati finali'!$M$42,FALSE))</f>
        <v>-4.5098600061837661</v>
      </c>
      <c r="D17" s="2">
        <f>VLOOKUP($B17,'[1]Dati finali'!$B$4:$O$40,'[1]Dati finali'!C$42,FALSE)</f>
        <v>0.56714520000000002</v>
      </c>
      <c r="E17" s="6">
        <f>VLOOKUP($B17,'[1]Dati finali'!$B$4:$O$40,'[1]Dati finali'!D$42,FALSE)</f>
        <v>15545.535110560899</v>
      </c>
      <c r="F17" s="5">
        <f>VLOOKUP($B17,'[1]Dati finali'!$B$4:$O$40,'[1]Dati finali'!E$42,FALSE)</f>
        <v>7.6666666666666675E-2</v>
      </c>
      <c r="G17" s="5">
        <f>VLOOKUP($B17,'[1]Dati finali'!$B$4:$O$40,'[1]Dati finali'!F$42,FALSE)</f>
        <v>15.639457398098999</v>
      </c>
      <c r="H17" s="5">
        <f>VLOOKUP($B17,'[1]Dati finali'!$B$4:$O$40,'[1]Dati finali'!G$42,FALSE)</f>
        <v>0.71052631578947378</v>
      </c>
      <c r="I17" s="2">
        <f>VLOOKUP($B17,'[1]Dati finali'!$B$4:$O$40,'[1]Dati finali'!H$42,FALSE)</f>
        <v>0.65241799578693949</v>
      </c>
      <c r="J17" s="4">
        <f>VLOOKUP($B17,'[1]Dati finali'!$B$4:$O$40,'[1]Dati finali'!I$42,FALSE)</f>
        <v>0.81349999999999989</v>
      </c>
      <c r="K17">
        <f>VLOOKUP($B17,'[1]Dati finali'!$B$4:$O$40,'[1]Dati finali'!J$42,FALSE)</f>
        <v>40969.205896074651</v>
      </c>
      <c r="L17">
        <f>VLOOKUP($B17,'[1]Dati finali'!$B$4:$O$40,'[1]Dati finali'!K$42,FALSE)</f>
        <v>25</v>
      </c>
      <c r="M17" s="7">
        <f>VLOOKUP($B17,'[1]Dati finali'!$B$4:$O$40,'[1]Dati finali'!L$42,FALSE)</f>
        <v>5046.9707070000004</v>
      </c>
    </row>
    <row r="18" spans="2:13" x14ac:dyDescent="0.35">
      <c r="B18" t="s">
        <v>1</v>
      </c>
      <c r="C18" s="16">
        <f>LN(VLOOKUP($B18,'[1]Dati finali'!$B$4:$O$40,'[1]Dati finali'!$M$42,FALSE))</f>
        <v>-4.4228486291941369</v>
      </c>
      <c r="D18" s="2">
        <f>VLOOKUP($B18,'[1]Dati finali'!$B$4:$O$40,'[1]Dati finali'!C$42,FALSE)</f>
        <v>0.46356799999999998</v>
      </c>
      <c r="E18" s="6">
        <f>VLOOKUP($B18,'[1]Dati finali'!$B$4:$O$40,'[1]Dati finali'!D$42,FALSE)</f>
        <v>12984.333107020604</v>
      </c>
      <c r="F18" s="5">
        <f>VLOOKUP($B18,'[1]Dati finali'!$B$4:$O$40,'[1]Dati finali'!E$42,FALSE)</f>
        <v>0.129</v>
      </c>
      <c r="G18" s="5">
        <f>VLOOKUP($B18,'[1]Dati finali'!$B$4:$O$40,'[1]Dati finali'!F$42,FALSE)</f>
        <v>16.24094871907003</v>
      </c>
      <c r="H18" s="5">
        <f>VLOOKUP($B18,'[1]Dati finali'!$B$4:$O$40,'[1]Dati finali'!G$42,FALSE)</f>
        <v>0.6228070175438597</v>
      </c>
      <c r="I18" s="2">
        <f>VLOOKUP($B18,'[1]Dati finali'!$B$4:$O$40,'[1]Dati finali'!H$42,FALSE)</f>
        <v>0.14652498907518571</v>
      </c>
      <c r="J18" s="4">
        <f>VLOOKUP($B18,'[1]Dati finali'!$B$4:$O$40,'[1]Dati finali'!I$42,FALSE)</f>
        <v>0.82058000000000009</v>
      </c>
      <c r="K18">
        <f>VLOOKUP($B18,'[1]Dati finali'!$B$4:$O$40,'[1]Dati finali'!J$42,FALSE)</f>
        <v>52220.756109073707</v>
      </c>
      <c r="L18">
        <f>VLOOKUP($B18,'[1]Dati finali'!$B$4:$O$40,'[1]Dati finali'!K$42,FALSE)</f>
        <v>26</v>
      </c>
      <c r="M18" s="7">
        <f>VLOOKUP($B18,'[1]Dati finali'!$B$4:$O$40,'[1]Dati finali'!L$42,FALSE)</f>
        <v>4499.1513709999999</v>
      </c>
    </row>
    <row r="19" spans="2:13" x14ac:dyDescent="0.35">
      <c r="B19" t="s">
        <v>3</v>
      </c>
      <c r="C19" s="16">
        <f>LN(VLOOKUP($B19,'[1]Dati finali'!$B$4:$O$40,'[1]Dati finali'!$M$42,FALSE))</f>
        <v>-4.4228486291941369</v>
      </c>
      <c r="D19" s="2">
        <f>VLOOKUP($B19,'[1]Dati finali'!$B$4:$O$40,'[1]Dati finali'!C$42,FALSE)</f>
        <v>0.47744723999999999</v>
      </c>
      <c r="E19" s="6">
        <f>VLOOKUP($B19,'[1]Dati finali'!$B$4:$O$40,'[1]Dati finali'!D$42,FALSE)</f>
        <v>10496.5136719641</v>
      </c>
      <c r="F19" s="5">
        <f>VLOOKUP($B19,'[1]Dati finali'!$B$4:$O$40,'[1]Dati finali'!E$42,FALSE)</f>
        <v>9.6491228070175447E-2</v>
      </c>
      <c r="G19" s="5">
        <f>VLOOKUP($B19,'[1]Dati finali'!$B$4:$O$40,'[1]Dati finali'!F$42,FALSE)</f>
        <v>12.084542349790549</v>
      </c>
      <c r="H19" s="5">
        <f>VLOOKUP($B19,'[1]Dati finali'!$B$4:$O$40,'[1]Dati finali'!G$42,FALSE)</f>
        <v>1.0701754385964912</v>
      </c>
      <c r="I19" s="2">
        <f>VLOOKUP($B19,'[1]Dati finali'!$B$4:$O$40,'[1]Dati finali'!H$42,FALSE)</f>
        <v>2.8395721925133691E-2</v>
      </c>
      <c r="J19" s="4">
        <f>VLOOKUP($B19,'[1]Dati finali'!$B$4:$O$40,'[1]Dati finali'!I$42,FALSE)</f>
        <v>0.81503000000000003</v>
      </c>
      <c r="K19">
        <f>VLOOKUP($B19,'[1]Dati finali'!$B$4:$O$40,'[1]Dati finali'!J$42,FALSE)</f>
        <v>33627.430244398442</v>
      </c>
      <c r="L19">
        <f>VLOOKUP($B19,'[1]Dati finali'!$B$4:$O$40,'[1]Dati finali'!K$42,FALSE)</f>
        <v>80</v>
      </c>
      <c r="M19" s="7">
        <f>VLOOKUP($B19,'[1]Dati finali'!$B$4:$O$40,'[1]Dati finali'!L$42,FALSE)</f>
        <v>4166.0179909999997</v>
      </c>
    </row>
    <row r="20" spans="2:13" x14ac:dyDescent="0.35">
      <c r="B20" t="s">
        <v>14</v>
      </c>
      <c r="C20" s="16">
        <f>LN(VLOOKUP($B20,'[1]Dati finali'!$B$4:$O$40,'[1]Dati finali'!$M$42,FALSE))</f>
        <v>-4.1997050778799272</v>
      </c>
      <c r="D20" s="2">
        <f>VLOOKUP($B20,'[1]Dati finali'!$B$4:$O$40,'[1]Dati finali'!C$42,FALSE)</f>
        <v>0.28600000000000003</v>
      </c>
      <c r="E20" s="6">
        <f>VLOOKUP($B20,'[1]Dati finali'!$B$4:$O$40,'[1]Dati finali'!D$42,FALSE)</f>
        <v>7035.4829747167596</v>
      </c>
      <c r="F20" s="5">
        <f>VLOOKUP($B20,'[1]Dati finali'!$B$4:$O$40,'[1]Dati finali'!E$42,FALSE)</f>
        <v>0.30480000000000002</v>
      </c>
      <c r="G20" s="5">
        <f>VLOOKUP($B20,'[1]Dati finali'!$B$4:$O$40,'[1]Dati finali'!F$42,FALSE)</f>
        <v>9.7348931897596689</v>
      </c>
      <c r="H20" s="5">
        <f>VLOOKUP($B20,'[1]Dati finali'!$B$4:$O$40,'[1]Dati finali'!G$42,FALSE)</f>
        <v>1.2192982456140351</v>
      </c>
      <c r="I20" s="2">
        <f>VLOOKUP($B20,'[1]Dati finali'!$B$4:$O$40,'[1]Dati finali'!H$42,FALSE)</f>
        <v>0.29015868125096289</v>
      </c>
      <c r="J20" s="4">
        <f>VLOOKUP($B20,'[1]Dati finali'!$B$4:$O$40,'[1]Dati finali'!I$42,FALSE)</f>
        <v>0.77260999999999991</v>
      </c>
      <c r="K20">
        <f>VLOOKUP($B20,'[1]Dati finali'!$B$4:$O$40,'[1]Dati finali'!J$42,FALSE)</f>
        <v>44420.07979267578</v>
      </c>
      <c r="L20">
        <f>VLOOKUP($B20,'[1]Dati finali'!$B$4:$O$40,'[1]Dati finali'!K$42,FALSE)</f>
        <v>30</v>
      </c>
      <c r="M20" s="7">
        <f>VLOOKUP($B20,'[1]Dati finali'!$B$4:$O$40,'[1]Dati finali'!L$42,FALSE)</f>
        <v>5829.8341499999997</v>
      </c>
    </row>
    <row r="21" spans="2:13" x14ac:dyDescent="0.35">
      <c r="B21" t="s">
        <v>13</v>
      </c>
      <c r="C21" s="16">
        <f>LN(VLOOKUP($B21,'[1]Dati finali'!$B$4:$O$40,'[1]Dati finali'!$M$42,FALSE))</f>
        <v>-4.0173835210859723</v>
      </c>
      <c r="D21" s="2">
        <f>VLOOKUP($B21,'[1]Dati finali'!$B$4:$O$40,'[1]Dati finali'!C$42,FALSE)</f>
        <v>0.35200000000000004</v>
      </c>
      <c r="E21" s="6">
        <f>VLOOKUP($B21,'[1]Dati finali'!$B$4:$O$40,'[1]Dati finali'!D$42,FALSE)</f>
        <v>6939.5223108140935</v>
      </c>
      <c r="F21" s="5">
        <f>VLOOKUP($B21,'[1]Dati finali'!$B$4:$O$40,'[1]Dati finali'!E$42,FALSE)</f>
        <v>0.17230000000000001</v>
      </c>
      <c r="G21" s="5">
        <f>VLOOKUP($B21,'[1]Dati finali'!$B$4:$O$40,'[1]Dati finali'!F$42,FALSE)</f>
        <v>5.4832745220080632</v>
      </c>
      <c r="H21" s="5">
        <f>VLOOKUP($B21,'[1]Dati finali'!$B$4:$O$40,'[1]Dati finali'!G$42,FALSE)</f>
        <v>1.2192982456140351</v>
      </c>
      <c r="I21" s="2">
        <f>VLOOKUP($B21,'[1]Dati finali'!$B$4:$O$40,'[1]Dati finali'!H$42,FALSE)</f>
        <v>0.17483279395900755</v>
      </c>
      <c r="J21" s="4">
        <f>VLOOKUP($B21,'[1]Dati finali'!$B$4:$O$40,'[1]Dati finali'!I$42,FALSE)</f>
        <v>0.80180000000000007</v>
      </c>
      <c r="K21">
        <f>VLOOKUP($B21,'[1]Dati finali'!$B$4:$O$40,'[1]Dati finali'!J$42,FALSE)</f>
        <v>37588.058140447843</v>
      </c>
      <c r="L21">
        <f>VLOOKUP($B21,'[1]Dati finali'!$B$4:$O$40,'[1]Dati finali'!K$42,FALSE)</f>
        <v>10</v>
      </c>
      <c r="M21" s="7">
        <f>VLOOKUP($B21,'[1]Dati finali'!$B$4:$O$40,'[1]Dati finali'!L$42,FALSE)</f>
        <v>5422.6711299999997</v>
      </c>
    </row>
    <row r="22" spans="2:13" x14ac:dyDescent="0.35">
      <c r="B22" t="s">
        <v>22</v>
      </c>
      <c r="C22" s="16">
        <f>LN(VLOOKUP($B22,'[1]Dati finali'!$B$4:$O$40,'[1]Dati finali'!$M$42,FALSE))</f>
        <v>-3.9633162998156966</v>
      </c>
      <c r="D22" s="2">
        <f>VLOOKUP($B22,'[1]Dati finali'!$B$4:$O$40,'[1]Dati finali'!C$42,FALSE)</f>
        <v>0.39899999999999997</v>
      </c>
      <c r="E22" s="6">
        <f>VLOOKUP($B22,'[1]Dati finali'!$B$4:$O$40,'[1]Dati finali'!D$42,FALSE)</f>
        <v>13914.678448875555</v>
      </c>
      <c r="F22" s="5">
        <f>VLOOKUP($B22,'[1]Dati finali'!$B$4:$O$40,'[1]Dati finali'!E$42,FALSE)</f>
        <v>0.16165000000000002</v>
      </c>
      <c r="G22" s="5">
        <f>VLOOKUP($B22,'[1]Dati finali'!$B$4:$O$40,'[1]Dati finali'!F$42,FALSE)</f>
        <v>15.930448792109081</v>
      </c>
      <c r="H22" s="5">
        <f>VLOOKUP($B22,'[1]Dati finali'!$B$4:$O$40,'[1]Dati finali'!G$42,FALSE)</f>
        <v>1.0438596491228072</v>
      </c>
      <c r="I22" s="2">
        <f>VLOOKUP($B22,'[1]Dati finali'!$B$4:$O$40,'[1]Dati finali'!H$42,FALSE)</f>
        <v>0.19813043478260869</v>
      </c>
      <c r="J22" s="4">
        <f>VLOOKUP($B22,'[1]Dati finali'!$B$4:$O$40,'[1]Dati finali'!I$42,FALSE)</f>
        <v>0.90727000000000002</v>
      </c>
      <c r="K22">
        <f>VLOOKUP($B22,'[1]Dati finali'!$B$4:$O$40,'[1]Dati finali'!J$42,FALSE)</f>
        <v>91004.175298679198</v>
      </c>
      <c r="L22">
        <f>VLOOKUP($B22,'[1]Dati finali'!$B$4:$O$40,'[1]Dati finali'!K$42,FALSE)</f>
        <v>20</v>
      </c>
      <c r="M22" s="7">
        <f>VLOOKUP($B22,'[1]Dati finali'!$B$4:$O$40,'[1]Dati finali'!L$42,FALSE)</f>
        <v>5509.6559569999999</v>
      </c>
    </row>
    <row r="23" spans="2:13" x14ac:dyDescent="0.35">
      <c r="B23" t="s">
        <v>34</v>
      </c>
      <c r="C23" s="16">
        <f>LN(VLOOKUP($B23,'[1]Dati finali'!$B$4:$O$40,'[1]Dati finali'!$M$42,FALSE))</f>
        <v>-3.9633162998156966</v>
      </c>
      <c r="D23" s="2">
        <f>VLOOKUP($B23,'[1]Dati finali'!$B$4:$O$40,'[1]Dati finali'!C$42,FALSE)</f>
        <v>0.42799999999999999</v>
      </c>
      <c r="E23" s="6">
        <f>VLOOKUP($B23,'[1]Dati finali'!$B$4:$O$40,'[1]Dati finali'!D$42,FALSE)</f>
        <v>5129.5277927901998</v>
      </c>
      <c r="F23" s="5">
        <f>VLOOKUP($B23,'[1]Dati finali'!$B$4:$O$40,'[1]Dati finali'!E$42,FALSE)</f>
        <v>0.18109999999999998</v>
      </c>
      <c r="G23" s="5">
        <f>VLOOKUP($B23,'[1]Dati finali'!$B$4:$O$40,'[1]Dati finali'!F$42,FALSE)</f>
        <v>5.8128979534110581</v>
      </c>
      <c r="H23" s="5">
        <f>VLOOKUP($B23,'[1]Dati finali'!$B$4:$O$40,'[1]Dati finali'!G$42,FALSE)</f>
        <v>1.2807017543859649</v>
      </c>
      <c r="I23" s="2">
        <f>VLOOKUP($B23,'[1]Dati finali'!$B$4:$O$40,'[1]Dati finali'!H$42,FALSE)</f>
        <v>0.24521508544490278</v>
      </c>
      <c r="J23" s="4">
        <f>VLOOKUP($B23,'[1]Dati finali'!$B$4:$O$40,'[1]Dati finali'!I$42,FALSE)</f>
        <v>0.83143</v>
      </c>
      <c r="K23">
        <f>VLOOKUP($B23,'[1]Dati finali'!$B$4:$O$40,'[1]Dati finali'!J$42,FALSE)</f>
        <v>37955.073294435715</v>
      </c>
      <c r="L23">
        <f>VLOOKUP($B23,'[1]Dati finali'!$B$4:$O$40,'[1]Dati finali'!K$42,FALSE)</f>
        <v>12</v>
      </c>
      <c r="M23" s="7">
        <f>VLOOKUP($B23,'[1]Dati finali'!$B$4:$O$40,'[1]Dati finali'!L$42,FALSE)</f>
        <v>5729.8941359999999</v>
      </c>
    </row>
    <row r="24" spans="2:13" x14ac:dyDescent="0.35">
      <c r="B24" t="s">
        <v>27</v>
      </c>
      <c r="C24" s="16">
        <f>LN(VLOOKUP($B24,'[1]Dati finali'!$B$4:$O$40,'[1]Dati finali'!$M$42,FALSE))</f>
        <v>-3.9633162998156966</v>
      </c>
      <c r="D24" s="2">
        <f>VLOOKUP($B24,'[1]Dati finali'!$B$4:$O$40,'[1]Dati finali'!C$42,FALSE)</f>
        <v>0.24</v>
      </c>
      <c r="E24" s="6">
        <f>VLOOKUP($B24,'[1]Dati finali'!$B$4:$O$40,'[1]Dati finali'!D$42,FALSE)</f>
        <v>4662.6007998029436</v>
      </c>
      <c r="F24" s="5">
        <f>VLOOKUP($B24,'[1]Dati finali'!$B$4:$O$40,'[1]Dati finali'!E$42,FALSE)</f>
        <v>0.22570000000000001</v>
      </c>
      <c r="G24" s="5">
        <f>VLOOKUP($B24,'[1]Dati finali'!$B$4:$O$40,'[1]Dati finali'!F$42,FALSE)</f>
        <v>5.3113478998898884</v>
      </c>
      <c r="H24" s="5">
        <f>VLOOKUP($B24,'[1]Dati finali'!$B$4:$O$40,'[1]Dati finali'!G$42,FALSE)</f>
        <v>1.3508771929824563</v>
      </c>
      <c r="I24" s="2">
        <f>VLOOKUP($B24,'[1]Dati finali'!$B$4:$O$40,'[1]Dati finali'!H$42,FALSE)</f>
        <v>0.53502487562189049</v>
      </c>
      <c r="J24" s="4">
        <f>VLOOKUP($B24,'[1]Dati finali'!$B$4:$O$40,'[1]Dati finali'!I$42,FALSE)</f>
        <v>0.64651999999999998</v>
      </c>
      <c r="K24">
        <f>VLOOKUP($B24,'[1]Dati finali'!$B$4:$O$40,'[1]Dati finali'!J$42,FALSE)</f>
        <v>27783.081655469832</v>
      </c>
      <c r="L24">
        <f>VLOOKUP($B24,'[1]Dati finali'!$B$4:$O$40,'[1]Dati finali'!K$42,FALSE)</f>
        <v>7</v>
      </c>
      <c r="M24" s="7">
        <f>VLOOKUP($B24,'[1]Dati finali'!$B$4:$O$40,'[1]Dati finali'!L$42,FALSE)</f>
        <v>4297.4206020000001</v>
      </c>
    </row>
    <row r="25" spans="2:13" x14ac:dyDescent="0.35">
      <c r="B25" t="s">
        <v>5</v>
      </c>
      <c r="C25" s="16">
        <f>LN(VLOOKUP($B25,'[1]Dati finali'!$B$4:$O$40,'[1]Dati finali'!$M$42,FALSE))</f>
        <v>-3.912023005428146</v>
      </c>
      <c r="D25" s="2">
        <f>VLOOKUP($B25,'[1]Dati finali'!$B$4:$O$40,'[1]Dati finali'!C$42,FALSE)</f>
        <v>0.32400000000000001</v>
      </c>
      <c r="E25" s="6">
        <f>VLOOKUP($B25,'[1]Dati finali'!$B$4:$O$40,'[1]Dati finali'!D$42,FALSE)</f>
        <v>8355.8419518213377</v>
      </c>
      <c r="F25" s="5">
        <f>VLOOKUP($B25,'[1]Dati finali'!$B$4:$O$40,'[1]Dati finali'!E$42,FALSE)</f>
        <v>0.19640000000000002</v>
      </c>
      <c r="G25" s="5">
        <f>VLOOKUP($B25,'[1]Dati finali'!$B$4:$O$40,'[1]Dati finali'!F$42,FALSE)</f>
        <v>8.0066597576565304</v>
      </c>
      <c r="H25" s="5">
        <f>VLOOKUP($B25,'[1]Dati finali'!$B$4:$O$40,'[1]Dati finali'!G$42,FALSE)</f>
        <v>1.0526315789473684</v>
      </c>
      <c r="I25" s="2">
        <f>VLOOKUP($B25,'[1]Dati finali'!$B$4:$O$40,'[1]Dati finali'!H$42,FALSE)</f>
        <v>0.74774668630338736</v>
      </c>
      <c r="J25" s="4">
        <f>VLOOKUP($B25,'[1]Dati finali'!$B$4:$O$40,'[1]Dati finali'!I$42,FALSE)</f>
        <v>0.58094000000000001</v>
      </c>
      <c r="K25">
        <f>VLOOKUP($B25,'[1]Dati finali'!$B$4:$O$40,'[1]Dati finali'!J$42,FALSE)</f>
        <v>45962.942412958422</v>
      </c>
      <c r="L25">
        <f>VLOOKUP($B25,'[1]Dati finali'!$B$4:$O$40,'[1]Dati finali'!K$42,FALSE)</f>
        <v>18</v>
      </c>
      <c r="M25" s="7">
        <f>VLOOKUP($B25,'[1]Dati finali'!$B$4:$O$40,'[1]Dati finali'!L$42,FALSE)</f>
        <v>5352.3429720000004</v>
      </c>
    </row>
    <row r="26" spans="2:13" x14ac:dyDescent="0.35">
      <c r="B26" t="s">
        <v>2</v>
      </c>
      <c r="C26" s="16">
        <f>LN(VLOOKUP($B26,'[1]Dati finali'!$B$4:$O$40,'[1]Dati finali'!$M$42,FALSE))</f>
        <v>-3.8167128256238212</v>
      </c>
      <c r="D26" s="2">
        <f>VLOOKUP($B26,'[1]Dati finali'!$B$4:$O$40,'[1]Dati finali'!C$42,FALSE)</f>
        <v>9.6811743000000006E-2</v>
      </c>
      <c r="E26" s="6">
        <f>VLOOKUP($B26,'[1]Dati finali'!$B$4:$O$40,'[1]Dati finali'!D$42,FALSE)</f>
        <v>3927.0444999890051</v>
      </c>
      <c r="F26" s="5">
        <f>VLOOKUP($B26,'[1]Dati finali'!$B$4:$O$40,'[1]Dati finali'!E$42,FALSE)</f>
        <v>6.8241469816272965E-2</v>
      </c>
      <c r="G26" s="5">
        <f>VLOOKUP($B26,'[1]Dati finali'!$B$4:$O$40,'[1]Dati finali'!F$42,FALSE)</f>
        <v>6.9802288506269496</v>
      </c>
      <c r="H26" s="5">
        <f>VLOOKUP($B26,'[1]Dati finali'!$B$4:$O$40,'[1]Dati finali'!G$42,FALSE)</f>
        <v>0.8421052631578948</v>
      </c>
      <c r="I26" s="2">
        <f>VLOOKUP($B26,'[1]Dati finali'!$B$4:$O$40,'[1]Dati finali'!H$42,FALSE)</f>
        <v>0.24825304897932565</v>
      </c>
      <c r="J26" s="4">
        <f>VLOOKUP($B26,'[1]Dati finali'!$B$4:$O$40,'[1]Dati finali'!I$42,FALSE)</f>
        <v>0.5796</v>
      </c>
      <c r="K26">
        <f>VLOOKUP($B26,'[1]Dati finali'!$B$4:$O$40,'[1]Dati finali'!J$42,FALSE)</f>
        <v>14742.756017137894</v>
      </c>
      <c r="L26">
        <f>VLOOKUP($B26,'[1]Dati finali'!$B$4:$O$40,'[1]Dati finali'!K$42,FALSE)</f>
        <v>109</v>
      </c>
      <c r="M26" s="7">
        <f>VLOOKUP($B26,'[1]Dati finali'!$B$4:$O$40,'[1]Dati finali'!L$42,FALSE)</f>
        <v>4432.5246950000001</v>
      </c>
    </row>
    <row r="27" spans="2:13" x14ac:dyDescent="0.35">
      <c r="B27" t="s">
        <v>24</v>
      </c>
      <c r="C27" s="16">
        <f>LN(VLOOKUP($B27,'[1]Dati finali'!$B$4:$O$40,'[1]Dati finali'!$M$42,FALSE))</f>
        <v>-3.8167128256238212</v>
      </c>
      <c r="D27" s="2">
        <f>VLOOKUP($B27,'[1]Dati finali'!$B$4:$O$40,'[1]Dati finali'!C$42,FALSE)</f>
        <v>0.37200000000000005</v>
      </c>
      <c r="E27" s="6">
        <f>VLOOKUP($B27,'[1]Dati finali'!$B$4:$O$40,'[1]Dati finali'!D$42,FALSE)</f>
        <v>6712.7747582450002</v>
      </c>
      <c r="F27" s="5">
        <f>VLOOKUP($B27,'[1]Dati finali'!$B$4:$O$40,'[1]Dati finali'!E$42,FALSE)</f>
        <v>0.15589999999999998</v>
      </c>
      <c r="G27" s="5">
        <f>VLOOKUP($B27,'[1]Dati finali'!$B$4:$O$40,'[1]Dati finali'!F$42,FALSE)</f>
        <v>9.6294022671366832</v>
      </c>
      <c r="H27" s="5">
        <f>VLOOKUP($B27,'[1]Dati finali'!$B$4:$O$40,'[1]Dati finali'!G$42,FALSE)</f>
        <v>1.4736842105263159</v>
      </c>
      <c r="I27" s="2">
        <f>VLOOKUP($B27,'[1]Dati finali'!$B$4:$O$40,'[1]Dati finali'!H$42,FALSE)</f>
        <v>0.12103298611111112</v>
      </c>
      <c r="J27" s="4">
        <f>VLOOKUP($B27,'[1]Dati finali'!$B$4:$O$40,'[1]Dati finali'!I$42,FALSE)</f>
        <v>0.91076999999999997</v>
      </c>
      <c r="K27">
        <f>VLOOKUP($B27,'[1]Dati finali'!$B$4:$O$40,'[1]Dati finali'!J$42,FALSE)</f>
        <v>46055.498481981653</v>
      </c>
      <c r="L27">
        <f>VLOOKUP($B27,'[1]Dati finali'!$B$4:$O$40,'[1]Dati finali'!K$42,FALSE)</f>
        <v>36</v>
      </c>
      <c r="M27" s="7">
        <f>VLOOKUP($B27,'[1]Dati finali'!$B$4:$O$40,'[1]Dati finali'!L$42,FALSE)</f>
        <v>5816.8789630000001</v>
      </c>
    </row>
    <row r="28" spans="2:13" x14ac:dyDescent="0.35">
      <c r="B28" t="s">
        <v>12</v>
      </c>
      <c r="C28" s="16">
        <f>LN(VLOOKUP($B28,'[1]Dati finali'!$B$4:$O$40,'[1]Dati finali'!$M$42,FALSE))</f>
        <v>-3.6496587409606551</v>
      </c>
      <c r="D28" s="2">
        <f>VLOOKUP($B28,'[1]Dati finali'!$B$4:$O$40,'[1]Dati finali'!C$42,FALSE)</f>
        <v>0.43700000000000006</v>
      </c>
      <c r="E28" s="6">
        <f>VLOOKUP($B28,'[1]Dati finali'!$B$4:$O$40,'[1]Dati finali'!D$42,FALSE)</f>
        <v>15249.989380230236</v>
      </c>
      <c r="F28" s="5">
        <f>VLOOKUP($B28,'[1]Dati finali'!$B$4:$O$40,'[1]Dati finali'!E$42,FALSE)</f>
        <v>0.15899999999999997</v>
      </c>
      <c r="G28" s="5">
        <f>VLOOKUP($B28,'[1]Dati finali'!$B$4:$O$40,'[1]Dati finali'!F$42,FALSE)</f>
        <v>8.3204921177477473</v>
      </c>
      <c r="H28" s="5">
        <f>VLOOKUP($B28,'[1]Dati finali'!$B$4:$O$40,'[1]Dati finali'!G$42,FALSE)</f>
        <v>1.2719298245614037</v>
      </c>
      <c r="I28" s="2">
        <f>VLOOKUP($B28,'[1]Dati finali'!$B$4:$O$40,'[1]Dati finali'!H$42,FALSE)</f>
        <v>0.4419622093023256</v>
      </c>
      <c r="J28" s="4">
        <f>VLOOKUP($B28,'[1]Dati finali'!$B$4:$O$40,'[1]Dati finali'!I$42,FALSE)</f>
        <v>0.85325000000000006</v>
      </c>
      <c r="K28">
        <f>VLOOKUP($B28,'[1]Dati finali'!$B$4:$O$40,'[1]Dati finali'!J$42,FALSE)</f>
        <v>39356.000800448739</v>
      </c>
      <c r="L28">
        <f>VLOOKUP($B28,'[1]Dati finali'!$B$4:$O$40,'[1]Dati finali'!K$42,FALSE)</f>
        <v>1</v>
      </c>
      <c r="M28" s="7">
        <f>VLOOKUP($B28,'[1]Dati finali'!$B$4:$O$40,'[1]Dati finali'!L$42,FALSE)</f>
        <v>6690.428715</v>
      </c>
    </row>
    <row r="29" spans="2:13" x14ac:dyDescent="0.35">
      <c r="B29" t="s">
        <v>33</v>
      </c>
      <c r="C29" s="16">
        <f>LN(VLOOKUP($B29,'[1]Dati finali'!$B$4:$O$40,'[1]Dati finali'!$M$42,FALSE))</f>
        <v>-3.6119184129778081</v>
      </c>
      <c r="D29" s="2">
        <f>VLOOKUP($B29,'[1]Dati finali'!$B$4:$O$40,'[1]Dati finali'!C$42,FALSE)</f>
        <v>0.42599999999999999</v>
      </c>
      <c r="E29" s="6">
        <f>VLOOKUP($B29,'[1]Dati finali'!$B$4:$O$40,'[1]Dati finali'!D$42,FALSE)</f>
        <v>7520.1660249450188</v>
      </c>
      <c r="F29" s="5">
        <f>VLOOKUP($B29,'[1]Dati finali'!$B$4:$O$40,'[1]Dati finali'!E$42,FALSE)</f>
        <v>0.17543859649122809</v>
      </c>
      <c r="G29" s="5">
        <f>VLOOKUP($B29,'[1]Dati finali'!$B$4:$O$40,'[1]Dati finali'!F$42,FALSE)</f>
        <v>4.7279349174522656</v>
      </c>
      <c r="H29" s="5">
        <f>VLOOKUP($B29,'[1]Dati finali'!$B$4:$O$40,'[1]Dati finali'!G$42,FALSE)</f>
        <v>1.2719298245614037</v>
      </c>
      <c r="I29" s="2">
        <f>VLOOKUP($B29,'[1]Dati finali'!$B$4:$O$40,'[1]Dati finali'!H$42,FALSE)</f>
        <v>0.56096439169139467</v>
      </c>
      <c r="J29" s="4">
        <f>VLOOKUP($B29,'[1]Dati finali'!$B$4:$O$40,'[1]Dati finali'!I$42,FALSE)</f>
        <v>0.73760999999999999</v>
      </c>
      <c r="K29">
        <f>VLOOKUP($B29,'[1]Dati finali'!$B$4:$O$40,'[1]Dati finali'!J$42,FALSE)</f>
        <v>56765.024125018397</v>
      </c>
      <c r="L29">
        <f>VLOOKUP($B29,'[1]Dati finali'!$B$4:$O$40,'[1]Dati finali'!K$42,FALSE)</f>
        <v>16</v>
      </c>
      <c r="M29" s="7">
        <f>VLOOKUP($B29,'[1]Dati finali'!$B$4:$O$40,'[1]Dati finali'!L$42,FALSE)</f>
        <v>5213.5373970000001</v>
      </c>
    </row>
    <row r="30" spans="2:13" x14ac:dyDescent="0.35">
      <c r="B30" t="s">
        <v>10</v>
      </c>
      <c r="C30" s="16">
        <f>LN(VLOOKUP($B30,'[1]Dati finali'!$B$4:$O$40,'[1]Dati finali'!$M$42,FALSE))</f>
        <v>-3.6119184129778077</v>
      </c>
      <c r="D30" s="2">
        <f>VLOOKUP($B30,'[1]Dati finali'!$B$4:$O$40,'[1]Dati finali'!C$42,FALSE)</f>
        <v>0.39100000000000001</v>
      </c>
      <c r="E30" s="6">
        <f>VLOOKUP($B30,'[1]Dati finali'!$B$4:$O$40,'[1]Dati finali'!D$42,FALSE)</f>
        <v>5858.8015362874821</v>
      </c>
      <c r="F30" s="5">
        <f>VLOOKUP($B30,'[1]Dati finali'!$B$4:$O$40,'[1]Dati finali'!E$42,FALSE)</f>
        <v>0.30295</v>
      </c>
      <c r="G30" s="5">
        <f>VLOOKUP($B30,'[1]Dati finali'!$B$4:$O$40,'[1]Dati finali'!F$42,FALSE)</f>
        <v>6.0259514566103967</v>
      </c>
      <c r="H30" s="5">
        <f>VLOOKUP($B30,'[1]Dati finali'!$B$4:$O$40,'[1]Dati finali'!G$42,FALSE)</f>
        <v>1.3596491228070178</v>
      </c>
      <c r="I30" s="2">
        <f>VLOOKUP($B30,'[1]Dati finali'!$B$4:$O$40,'[1]Dati finali'!H$42,FALSE)</f>
        <v>0.60297712418300653</v>
      </c>
      <c r="J30" s="4">
        <f>VLOOKUP($B30,'[1]Dati finali'!$B$4:$O$40,'[1]Dati finali'!I$42,FALSE)</f>
        <v>0.87757000000000007</v>
      </c>
      <c r="K30">
        <f>VLOOKUP($B30,'[1]Dati finali'!$B$4:$O$40,'[1]Dati finali'!J$42,FALSE)</f>
        <v>45056.267280748551</v>
      </c>
      <c r="L30">
        <f>VLOOKUP($B30,'[1]Dati finali'!$B$4:$O$40,'[1]Dati finali'!K$42,FALSE)</f>
        <v>4</v>
      </c>
      <c r="M30" s="7">
        <f>VLOOKUP($B30,'[1]Dati finali'!$B$4:$O$40,'[1]Dati finali'!L$42,FALSE)</f>
        <v>6183.3256810000003</v>
      </c>
    </row>
    <row r="31" spans="2:13" x14ac:dyDescent="0.35">
      <c r="B31" t="s">
        <v>32</v>
      </c>
      <c r="C31" s="16">
        <f>LN(VLOOKUP($B31,'[1]Dati finali'!$B$4:$O$40,'[1]Dati finali'!$M$42,FALSE))</f>
        <v>-2.9374633654300153</v>
      </c>
      <c r="D31" s="2">
        <f>VLOOKUP($B31,'[1]Dati finali'!$B$4:$O$40,'[1]Dati finali'!C$42,FALSE)</f>
        <v>0.41899999999999998</v>
      </c>
      <c r="E31" s="6">
        <f>VLOOKUP($B31,'[1]Dati finali'!$B$4:$O$40,'[1]Dati finali'!D$42,FALSE)</f>
        <v>13480.14822439102</v>
      </c>
      <c r="F31" s="5">
        <f>VLOOKUP($B31,'[1]Dati finali'!$B$4:$O$40,'[1]Dati finali'!E$42,FALSE)</f>
        <v>0.19645000000000001</v>
      </c>
      <c r="G31" s="5">
        <f>VLOOKUP($B31,'[1]Dati finali'!$B$4:$O$40,'[1]Dati finali'!F$42,FALSE)</f>
        <v>4.1875443523117086</v>
      </c>
      <c r="H31" s="5">
        <f>VLOOKUP($B31,'[1]Dati finali'!$B$4:$O$40,'[1]Dati finali'!G$42,FALSE)</f>
        <v>1.2456140350877194</v>
      </c>
      <c r="I31" s="2">
        <f>VLOOKUP($B31,'[1]Dati finali'!$B$4:$O$40,'[1]Dati finali'!H$42,FALSE)</f>
        <v>0.57096156310057655</v>
      </c>
      <c r="J31" s="4">
        <f>VLOOKUP($B31,'[1]Dati finali'!$B$4:$O$40,'[1]Dati finali'!I$42,FALSE)</f>
        <v>0.87146000000000001</v>
      </c>
      <c r="K31">
        <f>VLOOKUP($B31,'[1]Dati finali'!$B$4:$O$40,'[1]Dati finali'!J$42,FALSE)</f>
        <v>44042.249785595603</v>
      </c>
      <c r="L31">
        <f>VLOOKUP($B31,'[1]Dati finali'!$B$4:$O$40,'[1]Dati finali'!K$42,FALSE)</f>
        <v>3</v>
      </c>
      <c r="M31" s="7">
        <f>VLOOKUP($B31,'[1]Dati finali'!$B$4:$O$40,'[1]Dati finali'!L$42,FALSE)</f>
        <v>6588.63796</v>
      </c>
    </row>
    <row r="32" spans="2:13" x14ac:dyDescent="0.35">
      <c r="B32" t="s">
        <v>17</v>
      </c>
      <c r="C32" s="16">
        <f>LN(VLOOKUP($B32,'[1]Dati finali'!$B$4:$O$40,'[1]Dati finali'!$M$42,FALSE))</f>
        <v>-1.9661128563728327</v>
      </c>
      <c r="D32" s="2">
        <f>VLOOKUP($B32,'[1]Dati finali'!$B$4:$O$40,'[1]Dati finali'!C$42,FALSE)</f>
        <v>0.42499999999999999</v>
      </c>
      <c r="E32" s="6">
        <f>VLOOKUP($B32,'[1]Dati finali'!$B$4:$O$40,'[1]Dati finali'!D$42,FALSE)</f>
        <v>53832.479091958725</v>
      </c>
      <c r="F32" s="5">
        <f>VLOOKUP($B32,'[1]Dati finali'!$B$4:$O$40,'[1]Dati finali'!E$42,FALSE)</f>
        <v>0.15579999999999999</v>
      </c>
      <c r="G32" s="5">
        <f>VLOOKUP($B32,'[1]Dati finali'!$B$4:$O$40,'[1]Dati finali'!F$42,FALSE)</f>
        <v>10.38728453100515</v>
      </c>
      <c r="H32" s="5">
        <f>VLOOKUP($B32,'[1]Dati finali'!$B$4:$O$40,'[1]Dati finali'!G$42,FALSE)</f>
        <v>1.4824561403508774</v>
      </c>
      <c r="I32" s="2">
        <f>VLOOKUP($B32,'[1]Dati finali'!$B$4:$O$40,'[1]Dati finali'!H$42,FALSE)</f>
        <v>0.99986000000000008</v>
      </c>
      <c r="J32" s="4">
        <f>VLOOKUP($B32,'[1]Dati finali'!$B$4:$O$40,'[1]Dati finali'!I$42,FALSE)</f>
        <v>0.93772999999999995</v>
      </c>
      <c r="K32">
        <f>VLOOKUP($B32,'[1]Dati finali'!$B$4:$O$40,'[1]Dati finali'!J$42,FALSE)</f>
        <v>46625.174468334641</v>
      </c>
      <c r="L32">
        <f>VLOOKUP($B32,'[1]Dati finali'!$B$4:$O$40,'[1]Dati finali'!K$42,FALSE)</f>
        <v>2</v>
      </c>
      <c r="M32" s="7">
        <f>VLOOKUP($B32,'[1]Dati finali'!$B$4:$O$40,'[1]Dati finali'!L$42,FALSE)</f>
        <v>7125.3528500000002</v>
      </c>
    </row>
    <row r="33" spans="2:13" x14ac:dyDescent="0.35">
      <c r="B33" t="s">
        <v>25</v>
      </c>
      <c r="C33" s="16">
        <f>LN(VLOOKUP($B33,'[1]Dati finali'!$B$4:$O$40,'[1]Dati finali'!$M$42,FALSE))</f>
        <v>-0.93649343919167449</v>
      </c>
      <c r="D33" s="2">
        <f>VLOOKUP($B33,'[1]Dati finali'!$B$4:$O$40,'[1]Dati finali'!C$42,FALSE)</f>
        <v>0.43200000000000005</v>
      </c>
      <c r="E33" s="6">
        <f>VLOOKUP($B33,'[1]Dati finali'!$B$4:$O$40,'[1]Dati finali'!D$42,FALSE)</f>
        <v>22999.93459512827</v>
      </c>
      <c r="F33" s="5">
        <f>VLOOKUP($B33,'[1]Dati finali'!$B$4:$O$40,'[1]Dati finali'!E$42,FALSE)</f>
        <v>0.16239999999999999</v>
      </c>
      <c r="G33" s="5">
        <f>VLOOKUP($B33,'[1]Dati finali'!$B$4:$O$40,'[1]Dati finali'!F$42,FALSE)</f>
        <v>8.4423499679476492</v>
      </c>
      <c r="H33" s="5">
        <f>VLOOKUP($B33,'[1]Dati finali'!$B$4:$O$40,'[1]Dati finali'!G$42,FALSE)</f>
        <v>1.56140350877193</v>
      </c>
      <c r="I33" s="2">
        <f>VLOOKUP($B33,'[1]Dati finali'!$B$4:$O$40,'[1]Dati finali'!H$42,FALSE)</f>
        <v>0.97569731543624161</v>
      </c>
      <c r="J33" s="4">
        <f>VLOOKUP($B33,'[1]Dati finali'!$B$4:$O$40,'[1]Dati finali'!I$42,FALSE)</f>
        <v>0.81870999999999994</v>
      </c>
      <c r="K33">
        <f>VLOOKUP($B33,'[1]Dati finali'!$B$4:$O$40,'[1]Dati finali'!J$42,FALSE)</f>
        <v>53872.17663996949</v>
      </c>
      <c r="L33">
        <f>VLOOKUP($B33,'[1]Dati finali'!$B$4:$O$40,'[1]Dati finali'!K$42,FALSE)</f>
        <v>17</v>
      </c>
      <c r="M33" s="7">
        <f>VLOOKUP($B33,'[1]Dati finali'!$B$4:$O$40,'[1]Dati finali'!L$42,FALSE)</f>
        <v>6653.4138949999997</v>
      </c>
    </row>
    <row r="36" spans="2:13" x14ac:dyDescent="0.35">
      <c r="B36" t="s">
        <v>46</v>
      </c>
    </row>
    <row r="37" spans="2:13" ht="15" thickBot="1" x14ac:dyDescent="0.4"/>
    <row r="38" spans="2:13" x14ac:dyDescent="0.35">
      <c r="B38" s="10" t="s">
        <v>47</v>
      </c>
      <c r="C38" s="10"/>
    </row>
    <row r="39" spans="2:13" x14ac:dyDescent="0.35">
      <c r="B39" t="s">
        <v>48</v>
      </c>
      <c r="C39">
        <v>0.80927858255232121</v>
      </c>
    </row>
    <row r="40" spans="2:13" x14ac:dyDescent="0.35">
      <c r="B40" t="s">
        <v>49</v>
      </c>
      <c r="C40">
        <v>0.6549318241778942</v>
      </c>
    </row>
    <row r="41" spans="2:13" x14ac:dyDescent="0.35">
      <c r="B41" t="s">
        <v>50</v>
      </c>
      <c r="C41">
        <v>0.47331699479783845</v>
      </c>
    </row>
    <row r="42" spans="2:13" x14ac:dyDescent="0.35">
      <c r="B42" t="s">
        <v>51</v>
      </c>
      <c r="C42">
        <v>0.83704696434434556</v>
      </c>
    </row>
    <row r="43" spans="2:13" ht="15" thickBot="1" x14ac:dyDescent="0.4">
      <c r="B43" s="8" t="s">
        <v>52</v>
      </c>
      <c r="C43" s="8">
        <v>30</v>
      </c>
    </row>
    <row r="45" spans="2:13" ht="15" thickBot="1" x14ac:dyDescent="0.4">
      <c r="B45" t="s">
        <v>53</v>
      </c>
    </row>
    <row r="46" spans="2:13" x14ac:dyDescent="0.35">
      <c r="B46" s="9"/>
      <c r="C46" s="9" t="s">
        <v>58</v>
      </c>
      <c r="D46" s="9" t="s">
        <v>59</v>
      </c>
      <c r="E46" s="9" t="s">
        <v>60</v>
      </c>
      <c r="F46" s="9" t="s">
        <v>61</v>
      </c>
      <c r="G46" s="9" t="s">
        <v>62</v>
      </c>
    </row>
    <row r="47" spans="2:13" x14ac:dyDescent="0.35">
      <c r="B47" t="s">
        <v>54</v>
      </c>
      <c r="C47">
        <v>10</v>
      </c>
      <c r="D47">
        <v>25.266462313578128</v>
      </c>
      <c r="E47">
        <v>2.5266462313578129</v>
      </c>
      <c r="F47">
        <v>3.6061582989313798</v>
      </c>
      <c r="G47">
        <v>7.8335655633250765E-3</v>
      </c>
    </row>
    <row r="48" spans="2:13" x14ac:dyDescent="0.35">
      <c r="B48" t="s">
        <v>55</v>
      </c>
      <c r="C48">
        <v>19</v>
      </c>
      <c r="D48">
        <v>13.312304789843598</v>
      </c>
      <c r="E48">
        <v>0.70064762051808405</v>
      </c>
    </row>
    <row r="49" spans="2:10" ht="15" thickBot="1" x14ac:dyDescent="0.4">
      <c r="B49" s="8" t="s">
        <v>56</v>
      </c>
      <c r="C49" s="8">
        <v>29</v>
      </c>
      <c r="D49" s="8">
        <v>38.578767103421725</v>
      </c>
      <c r="E49" s="8"/>
      <c r="F49" s="8"/>
      <c r="G49" s="8"/>
    </row>
    <row r="50" spans="2:10" ht="15" thickBot="1" x14ac:dyDescent="0.4"/>
    <row r="51" spans="2:10" x14ac:dyDescent="0.35">
      <c r="B51" s="9"/>
      <c r="C51" s="9" t="s">
        <v>63</v>
      </c>
      <c r="D51" s="9" t="s">
        <v>51</v>
      </c>
      <c r="E51" s="9" t="s">
        <v>64</v>
      </c>
      <c r="F51" s="9" t="s">
        <v>65</v>
      </c>
      <c r="G51" s="9" t="s">
        <v>66</v>
      </c>
      <c r="H51" s="9" t="s">
        <v>67</v>
      </c>
      <c r="I51" s="9" t="s">
        <v>68</v>
      </c>
      <c r="J51" s="9" t="s">
        <v>69</v>
      </c>
    </row>
    <row r="52" spans="2:10" x14ac:dyDescent="0.35">
      <c r="B52" t="s">
        <v>57</v>
      </c>
      <c r="C52">
        <v>-8.8893540620977252</v>
      </c>
      <c r="D52">
        <v>1.9698723702248429</v>
      </c>
      <c r="E52">
        <v>-4.5126548280298415</v>
      </c>
      <c r="F52">
        <v>2.3824484977146986E-4</v>
      </c>
      <c r="G52">
        <v>-13.012344317092634</v>
      </c>
      <c r="H52">
        <v>-4.7663638071028176</v>
      </c>
      <c r="I52">
        <v>-13.012344317092634</v>
      </c>
      <c r="J52">
        <v>-4.7663638071028176</v>
      </c>
    </row>
    <row r="53" spans="2:10" x14ac:dyDescent="0.35">
      <c r="B53" t="s">
        <v>35</v>
      </c>
      <c r="C53">
        <v>1.1697773786209429</v>
      </c>
      <c r="D53">
        <v>2.1141540029563273</v>
      </c>
      <c r="E53">
        <v>0.5533075532743521</v>
      </c>
      <c r="F53">
        <v>0.5865053363091508</v>
      </c>
      <c r="G53">
        <v>-3.2551978042902667</v>
      </c>
      <c r="H53">
        <v>5.5947525615321521</v>
      </c>
      <c r="I53">
        <v>-3.2551978042902667</v>
      </c>
      <c r="J53">
        <v>5.5947525615321521</v>
      </c>
    </row>
    <row r="54" spans="2:10" x14ac:dyDescent="0.35">
      <c r="B54" t="s">
        <v>36</v>
      </c>
      <c r="C54">
        <v>2.4948390914301433E-5</v>
      </c>
      <c r="D54">
        <v>3.1458065089035815E-5</v>
      </c>
      <c r="E54">
        <v>0.79306819550693786</v>
      </c>
      <c r="F54">
        <v>0.4375301165311678</v>
      </c>
      <c r="G54">
        <v>-4.0894096022192806E-5</v>
      </c>
      <c r="H54">
        <v>9.079087785079568E-5</v>
      </c>
      <c r="I54">
        <v>-4.0894096022192806E-5</v>
      </c>
      <c r="J54">
        <v>9.079087785079568E-5</v>
      </c>
    </row>
    <row r="55" spans="2:10" x14ac:dyDescent="0.35">
      <c r="B55" t="s">
        <v>37</v>
      </c>
      <c r="C55">
        <v>-2.3565992236302953</v>
      </c>
      <c r="D55">
        <v>3.6026842360596603</v>
      </c>
      <c r="E55">
        <v>-0.65412316739913978</v>
      </c>
      <c r="F55">
        <v>0.52087205027266958</v>
      </c>
      <c r="G55">
        <v>-9.8971039901407885</v>
      </c>
      <c r="H55">
        <v>5.1839055428801988</v>
      </c>
      <c r="I55">
        <v>-9.8971039901407885</v>
      </c>
      <c r="J55">
        <v>5.1839055428801988</v>
      </c>
    </row>
    <row r="56" spans="2:10" x14ac:dyDescent="0.35">
      <c r="B56" t="s">
        <v>38</v>
      </c>
      <c r="C56">
        <v>-5.7319520565602314E-2</v>
      </c>
      <c r="D56">
        <v>9.1648795386000931E-2</v>
      </c>
      <c r="E56">
        <v>-0.62542579336899495</v>
      </c>
      <c r="F56">
        <v>0.5391318895574243</v>
      </c>
      <c r="G56">
        <v>-0.24914265386604756</v>
      </c>
      <c r="H56">
        <v>0.13450361273484296</v>
      </c>
      <c r="I56">
        <v>-0.24914265386604756</v>
      </c>
      <c r="J56">
        <v>0.13450361273484296</v>
      </c>
    </row>
    <row r="57" spans="2:10" x14ac:dyDescent="0.35">
      <c r="B57" t="s">
        <v>39</v>
      </c>
      <c r="C57">
        <v>1.1940883264896989</v>
      </c>
      <c r="D57">
        <v>1.222678467705502</v>
      </c>
      <c r="E57">
        <v>0.97661679503569254</v>
      </c>
      <c r="F57">
        <v>0.34103052715225501</v>
      </c>
      <c r="G57">
        <v>-1.3650071172250107</v>
      </c>
      <c r="H57">
        <v>3.7531837702044086</v>
      </c>
      <c r="I57">
        <v>-1.3650071172250107</v>
      </c>
      <c r="J57">
        <v>3.7531837702044086</v>
      </c>
    </row>
    <row r="58" spans="2:10" x14ac:dyDescent="0.35">
      <c r="B58" t="s">
        <v>40</v>
      </c>
      <c r="C58">
        <v>2.0205493760906563</v>
      </c>
      <c r="D58">
        <v>0.98744204032720473</v>
      </c>
      <c r="E58">
        <v>2.0462460514858321</v>
      </c>
      <c r="F58">
        <v>5.482444789508524E-2</v>
      </c>
      <c r="G58">
        <v>-4.6190566648203202E-2</v>
      </c>
      <c r="H58">
        <v>4.0872893188295158</v>
      </c>
      <c r="I58">
        <v>-4.6190566648203202E-2</v>
      </c>
      <c r="J58">
        <v>4.0872893188295158</v>
      </c>
    </row>
    <row r="59" spans="2:10" x14ac:dyDescent="0.35">
      <c r="B59" t="s">
        <v>41</v>
      </c>
      <c r="C59">
        <v>1.925111960953642</v>
      </c>
      <c r="D59">
        <v>2.0046019976277725</v>
      </c>
      <c r="E59">
        <v>0.96034622495228572</v>
      </c>
      <c r="F59">
        <v>0.3489438850877693</v>
      </c>
      <c r="G59">
        <v>-2.2705682395962352</v>
      </c>
      <c r="H59">
        <v>6.1207921615035197</v>
      </c>
      <c r="I59">
        <v>-2.2705682395962352</v>
      </c>
      <c r="J59">
        <v>6.1207921615035197</v>
      </c>
    </row>
    <row r="60" spans="2:10" x14ac:dyDescent="0.35">
      <c r="B60" t="s">
        <v>42</v>
      </c>
      <c r="C60">
        <v>2.0726166143019818E-5</v>
      </c>
      <c r="D60">
        <v>1.7132920580445466E-5</v>
      </c>
      <c r="E60">
        <v>1.209727556122304</v>
      </c>
      <c r="F60">
        <v>0.24122053494776191</v>
      </c>
      <c r="G60">
        <v>-1.5133448754119719E-5</v>
      </c>
      <c r="H60">
        <v>5.6585781040159354E-5</v>
      </c>
      <c r="I60">
        <v>-1.5133448754119719E-5</v>
      </c>
      <c r="J60">
        <v>5.6585781040159354E-5</v>
      </c>
    </row>
    <row r="61" spans="2:10" x14ac:dyDescent="0.35">
      <c r="B61" t="s">
        <v>43</v>
      </c>
      <c r="C61">
        <v>1.4312127535793986E-2</v>
      </c>
      <c r="D61">
        <v>9.465516764274708E-3</v>
      </c>
      <c r="E61">
        <v>1.5120281218888791</v>
      </c>
      <c r="F61">
        <v>0.14698174865432148</v>
      </c>
      <c r="G61">
        <v>-5.4994267392380856E-3</v>
      </c>
      <c r="H61">
        <v>3.4123681810826062E-2</v>
      </c>
      <c r="I61">
        <v>-5.4994267392380856E-3</v>
      </c>
      <c r="J61">
        <v>3.4123681810826062E-2</v>
      </c>
    </row>
    <row r="62" spans="2:10" ht="15" thickBot="1" x14ac:dyDescent="0.4">
      <c r="B62" s="8" t="s">
        <v>45</v>
      </c>
      <c r="C62" s="8">
        <v>-1.7619641880554452E-6</v>
      </c>
      <c r="D62" s="8">
        <v>2.8694025716450206E-4</v>
      </c>
      <c r="E62" s="8">
        <v>-6.1405262735417286E-3</v>
      </c>
      <c r="F62" s="8">
        <v>0.9951646155338344</v>
      </c>
      <c r="G62" s="8">
        <v>-6.0233482461146456E-4</v>
      </c>
      <c r="H62" s="8">
        <v>5.9881089623535369E-4</v>
      </c>
      <c r="I62" s="8">
        <v>-6.0233482461146456E-4</v>
      </c>
      <c r="J62" s="8">
        <v>5.9881089623535369E-4</v>
      </c>
    </row>
    <row r="66" spans="2:4" x14ac:dyDescent="0.35">
      <c r="B66" t="s">
        <v>70</v>
      </c>
    </row>
    <row r="67" spans="2:4" ht="15" thickBot="1" x14ac:dyDescent="0.4"/>
    <row r="68" spans="2:4" x14ac:dyDescent="0.35">
      <c r="B68" s="9" t="s">
        <v>71</v>
      </c>
      <c r="C68" s="9" t="s">
        <v>77</v>
      </c>
      <c r="D68" s="9" t="s">
        <v>73</v>
      </c>
    </row>
    <row r="69" spans="2:4" x14ac:dyDescent="0.35">
      <c r="B69">
        <v>1</v>
      </c>
      <c r="C69">
        <v>-5.4722919539850503</v>
      </c>
      <c r="D69">
        <v>-0.74231614443714111</v>
      </c>
    </row>
    <row r="70" spans="2:4" x14ac:dyDescent="0.35">
      <c r="B70">
        <v>2</v>
      </c>
      <c r="C70">
        <v>-4.4716836506008919</v>
      </c>
      <c r="D70">
        <v>-1.7429244478212995</v>
      </c>
    </row>
    <row r="71" spans="2:4" x14ac:dyDescent="0.35">
      <c r="B71">
        <v>3</v>
      </c>
      <c r="C71">
        <v>-4.4358123273101482</v>
      </c>
      <c r="D71">
        <v>-1.3733306630038795</v>
      </c>
    </row>
    <row r="72" spans="2:4" x14ac:dyDescent="0.35">
      <c r="B72">
        <v>4</v>
      </c>
      <c r="C72">
        <v>-5.0920602023500203</v>
      </c>
      <c r="D72">
        <v>-0.71708278796400737</v>
      </c>
    </row>
    <row r="73" spans="2:4" x14ac:dyDescent="0.35">
      <c r="B73">
        <v>5</v>
      </c>
      <c r="C73">
        <v>-5.3108822377958527</v>
      </c>
      <c r="D73">
        <v>-0.21057868006639335</v>
      </c>
    </row>
    <row r="74" spans="2:4" x14ac:dyDescent="0.35">
      <c r="B74">
        <v>6</v>
      </c>
      <c r="C74">
        <v>-5.3817705001853637</v>
      </c>
      <c r="D74">
        <v>-0.13969041767688228</v>
      </c>
    </row>
    <row r="75" spans="2:4" x14ac:dyDescent="0.35">
      <c r="B75">
        <v>7</v>
      </c>
      <c r="C75">
        <v>-4.2313500406483682</v>
      </c>
      <c r="D75">
        <v>-0.88464576910571413</v>
      </c>
    </row>
    <row r="76" spans="2:4" x14ac:dyDescent="0.35">
      <c r="B76">
        <v>8</v>
      </c>
      <c r="C76">
        <v>-4.8048163127829611</v>
      </c>
      <c r="D76">
        <v>-0.31117949697112124</v>
      </c>
    </row>
    <row r="77" spans="2:4" x14ac:dyDescent="0.35">
      <c r="B77">
        <v>9</v>
      </c>
      <c r="C77">
        <v>-5.1588375757566212</v>
      </c>
      <c r="D77">
        <v>0.1969924458297978</v>
      </c>
    </row>
    <row r="78" spans="2:4" x14ac:dyDescent="0.35">
      <c r="B78">
        <v>10</v>
      </c>
      <c r="C78">
        <v>-4.4482162513068708</v>
      </c>
      <c r="D78">
        <v>-0.51362887861995254</v>
      </c>
    </row>
    <row r="79" spans="2:4" x14ac:dyDescent="0.35">
      <c r="B79">
        <v>11</v>
      </c>
      <c r="C79">
        <v>-5.3803864718631091</v>
      </c>
      <c r="D79">
        <v>0.55207273456080763</v>
      </c>
    </row>
    <row r="80" spans="2:4" x14ac:dyDescent="0.35">
      <c r="B80">
        <v>12</v>
      </c>
      <c r="C80">
        <v>-5.3613878170343598</v>
      </c>
      <c r="D80">
        <v>0.65085711538844215</v>
      </c>
    </row>
    <row r="81" spans="2:4" x14ac:dyDescent="0.35">
      <c r="B81">
        <v>13</v>
      </c>
      <c r="C81">
        <v>-4.641152634035568</v>
      </c>
      <c r="D81">
        <v>3.5982448047477078E-2</v>
      </c>
    </row>
    <row r="82" spans="2:4" x14ac:dyDescent="0.35">
      <c r="B82">
        <v>14</v>
      </c>
      <c r="C82">
        <v>-3.9844054481222608</v>
      </c>
      <c r="D82">
        <v>-0.52545455806150532</v>
      </c>
    </row>
    <row r="83" spans="2:4" x14ac:dyDescent="0.35">
      <c r="B83">
        <v>15</v>
      </c>
      <c r="C83">
        <v>-5.192089201034686</v>
      </c>
      <c r="D83">
        <v>0.76924057184054906</v>
      </c>
    </row>
    <row r="84" spans="2:4" x14ac:dyDescent="0.35">
      <c r="B84">
        <v>16</v>
      </c>
      <c r="C84">
        <v>-4.250166788992896</v>
      </c>
      <c r="D84">
        <v>-0.17268184020124089</v>
      </c>
    </row>
    <row r="85" spans="2:4" x14ac:dyDescent="0.35">
      <c r="B85">
        <v>17</v>
      </c>
      <c r="C85">
        <v>-4.7862242889780582</v>
      </c>
      <c r="D85">
        <v>0.58651921109813099</v>
      </c>
    </row>
    <row r="86" spans="2:4" x14ac:dyDescent="0.35">
      <c r="B86">
        <v>18</v>
      </c>
      <c r="C86">
        <v>-4.7594172967375643</v>
      </c>
      <c r="D86">
        <v>0.74203377565159201</v>
      </c>
    </row>
    <row r="87" spans="2:4" x14ac:dyDescent="0.35">
      <c r="B87">
        <v>19</v>
      </c>
      <c r="C87">
        <v>-3.8134423344067998</v>
      </c>
      <c r="D87">
        <v>-0.14987396540889675</v>
      </c>
    </row>
    <row r="88" spans="2:4" x14ac:dyDescent="0.35">
      <c r="B88">
        <v>20</v>
      </c>
      <c r="C88">
        <v>-4.4470396651953203</v>
      </c>
      <c r="D88">
        <v>0.48372336537962379</v>
      </c>
    </row>
    <row r="89" spans="2:4" x14ac:dyDescent="0.35">
      <c r="B89">
        <v>21</v>
      </c>
      <c r="C89">
        <v>-4.7214274555568059</v>
      </c>
      <c r="D89">
        <v>0.75811115574110932</v>
      </c>
    </row>
    <row r="90" spans="2:4" x14ac:dyDescent="0.35">
      <c r="B90">
        <v>22</v>
      </c>
      <c r="C90">
        <v>-4.1366634026796358</v>
      </c>
      <c r="D90">
        <v>0.22464039725148988</v>
      </c>
    </row>
    <row r="91" spans="2:4" x14ac:dyDescent="0.35">
      <c r="B91">
        <v>23</v>
      </c>
      <c r="C91">
        <v>-4.7583303373200412</v>
      </c>
      <c r="D91">
        <v>0.94161751169621999</v>
      </c>
    </row>
    <row r="92" spans="2:4" x14ac:dyDescent="0.35">
      <c r="B92">
        <v>24</v>
      </c>
      <c r="C92">
        <v>-3.9889326585326663</v>
      </c>
      <c r="D92">
        <v>0.17221983290884513</v>
      </c>
    </row>
    <row r="93" spans="2:4" x14ac:dyDescent="0.35">
      <c r="B93">
        <v>25</v>
      </c>
      <c r="C93">
        <v>-3.9766969011396687</v>
      </c>
      <c r="D93">
        <v>0.32703816017901355</v>
      </c>
    </row>
    <row r="94" spans="2:4" x14ac:dyDescent="0.35">
      <c r="B94">
        <v>26</v>
      </c>
      <c r="C94">
        <v>-3.4192903437974129</v>
      </c>
      <c r="D94">
        <v>-0.19262806918039521</v>
      </c>
    </row>
    <row r="95" spans="2:4" x14ac:dyDescent="0.35">
      <c r="B95">
        <v>27</v>
      </c>
      <c r="C95">
        <v>-3.8336357248035351</v>
      </c>
      <c r="D95">
        <v>0.2217173118257274</v>
      </c>
    </row>
    <row r="96" spans="2:4" x14ac:dyDescent="0.35">
      <c r="B96">
        <v>28</v>
      </c>
      <c r="C96">
        <v>-3.5030495820349055</v>
      </c>
      <c r="D96">
        <v>0.56558621660489017</v>
      </c>
    </row>
    <row r="97" spans="2:4" x14ac:dyDescent="0.35">
      <c r="B97">
        <v>29</v>
      </c>
      <c r="C97">
        <v>-1.433601211199353</v>
      </c>
      <c r="D97">
        <v>-0.53251164517347971</v>
      </c>
    </row>
    <row r="98" spans="2:4" ht="15" thickBot="1" x14ac:dyDescent="0.4">
      <c r="B98" s="8">
        <v>30</v>
      </c>
      <c r="C98" s="8">
        <v>-1.9166685488798823</v>
      </c>
      <c r="D98" s="8">
        <v>0.98017510968820776</v>
      </c>
    </row>
  </sheetData>
  <conditionalFormatting sqref="B4:C33">
    <cfRule type="cellIs" dxfId="41" priority="1"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Linear reg_EV_17_no_null</vt:lpstr>
      <vt:lpstr>Index</vt:lpstr>
      <vt:lpstr>Summary results</vt:lpstr>
      <vt:lpstr>Linear reg_EV_17_no_CO2</vt:lpstr>
      <vt:lpstr>Ln reg_EV_17_no_null</vt:lpstr>
      <vt:lpstr>Log reg_EV_17_no_null</vt:lpstr>
      <vt:lpstr>ln reg_BEV_17_NN</vt:lpstr>
      <vt:lpstr>ln reg_PHEV_17_NN</vt:lpstr>
      <vt:lpstr>ln reg_EV_17_NN_CE</vt:lpstr>
      <vt:lpstr>ln reg_EV_17_NN_CE2</vt:lpstr>
      <vt:lpstr>ln reg_EV_17_no latitude</vt:lpstr>
      <vt:lpstr>ln reg_EV_17_no lat e EPI</vt:lpstr>
      <vt:lpstr>ln reg_EV_17_no EPI</vt:lpstr>
      <vt:lpstr>ln reg_EV_17_no share elec</vt:lpstr>
      <vt:lpstr>Linear reg_EV_17_no_Corr_2</vt:lpstr>
      <vt:lpstr>Linear reg_EV_17_no_Corr_1</vt:lpstr>
      <vt:lpstr>ln reg_EV_17_no CO2</vt:lpstr>
      <vt:lpstr>ln reg_BEV_17_no CO2</vt:lpstr>
      <vt:lpstr>ln reg_PHEV_17_no CO2</vt:lpstr>
      <vt:lpstr>ln reg_EV_17_no CO2 &amp; lat</vt:lpstr>
      <vt:lpstr>ln reg_BEV_17_no CO2 &amp; lat</vt:lpstr>
      <vt:lpstr>ln reg_PHEV_17_no CO2 &amp; lat</vt:lpstr>
      <vt:lpstr>ln reg_EV_17_no CO2, lat, el pr</vt:lpstr>
      <vt:lpstr>ln reg_BEV_17_no CO2, lat, el p</vt:lpstr>
      <vt:lpstr>ln reg_PHEV_17_no CO2, lat, elp</vt:lpstr>
      <vt:lpstr>Linear reg_EV_17</vt:lpstr>
      <vt:lpstr>ln reg_EV_17</vt:lpstr>
      <vt:lpstr>ln reg_BEV_17</vt:lpstr>
      <vt:lpstr>ln reg_PHEV_17</vt:lpstr>
      <vt:lpstr>ln reg_EV_17_no_EPI</vt:lpstr>
      <vt:lpstr>prova senza cina per coeff_EPI</vt:lpstr>
      <vt:lpstr>ln_prova senza cina_ test EPI</vt:lpstr>
      <vt:lpstr>ln_prova senza var_EPI </vt:lpstr>
      <vt:lpstr>Linear rg_EV_17_no_CO2,lat,elc2</vt:lpstr>
      <vt:lpstr>ln reg_EV_17_no CO2, lat, elc2</vt:lpstr>
      <vt:lpstr>ln reg_EV_17_no CO2_v2</vt:lpstr>
      <vt:lpstr>ln reg_BEV_17_no CO2_v2</vt:lpstr>
      <vt:lpstr>ln reg_PHEV_17_no CO2_v2</vt:lpstr>
      <vt:lpstr>ln reg_EV_17_no CO2_v3</vt:lpstr>
      <vt:lpstr>ln reg_BEV_17_no CO2_v3</vt:lpstr>
      <vt:lpstr>ln reg_PHEV_17_no CO2_v3</vt:lpstr>
      <vt:lpstr>ln reg_EV_17_no CO2_v4</vt:lpstr>
      <vt:lpstr>ln reg_BEV_17_no CO2_v4</vt:lpstr>
      <vt:lpstr>ln reg_PHEV_17_no CO2_v4</vt:lpstr>
      <vt:lpstr>ln reg_EV_17_no CO2 e lat</vt:lpstr>
      <vt:lpstr>ln reg_EV_16</vt:lpstr>
      <vt:lpstr>ln reg_EV_16_no EPI</vt:lpstr>
      <vt:lpstr>ln reg_EV_16 no CO2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2019-07-12T13:07:01Z</dcterms:modified>
</cp:coreProperties>
</file>